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Эльдар\Отчеты\Раскрытие информации\2019\"/>
    </mc:Choice>
  </mc:AlternateContent>
  <bookViews>
    <workbookView xWindow="0" yWindow="0" windowWidth="18645" windowHeight="9975" activeTab="2"/>
  </bookViews>
  <sheets>
    <sheet name="Королёвская ОДГ" sheetId="6" r:id="rId1"/>
    <sheet name="Лобненская ОДГ" sheetId="7" r:id="rId2"/>
    <sheet name="Московская ОДГ" sheetId="8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3" i="8" l="1"/>
  <c r="R73" i="8"/>
  <c r="P73" i="8"/>
  <c r="O73" i="8"/>
  <c r="M73" i="8"/>
  <c r="L73" i="8"/>
  <c r="S68" i="8"/>
  <c r="P68" i="8"/>
  <c r="M68" i="8"/>
  <c r="J68" i="8"/>
  <c r="G68" i="8"/>
  <c r="R71" i="8"/>
  <c r="R68" i="8"/>
  <c r="O71" i="8"/>
  <c r="O68" i="8"/>
  <c r="L71" i="8"/>
  <c r="L68" i="8"/>
  <c r="I71" i="8"/>
  <c r="I68" i="8"/>
  <c r="F71" i="8"/>
  <c r="F68" i="8"/>
  <c r="I61" i="8"/>
  <c r="I58" i="8"/>
  <c r="F61" i="8"/>
  <c r="F58" i="8"/>
  <c r="J58" i="8" l="1"/>
  <c r="G58" i="8"/>
  <c r="R44" i="8"/>
  <c r="O70" i="8"/>
  <c r="O69" i="8"/>
  <c r="O67" i="8"/>
  <c r="O66" i="8"/>
  <c r="O60" i="8"/>
  <c r="O59" i="8"/>
  <c r="O61" i="8" s="1"/>
  <c r="O57" i="8"/>
  <c r="O56" i="8"/>
  <c r="L70" i="8"/>
  <c r="L69" i="8"/>
  <c r="L67" i="8"/>
  <c r="L66" i="8"/>
  <c r="L60" i="8"/>
  <c r="L59" i="8"/>
  <c r="L61" i="8" s="1"/>
  <c r="L57" i="8"/>
  <c r="L56" i="8"/>
  <c r="O58" i="8" l="1"/>
  <c r="P58" i="8" s="1"/>
  <c r="O63" i="8"/>
  <c r="L58" i="8"/>
  <c r="L63" i="8" s="1"/>
  <c r="M58" i="8"/>
  <c r="G71" i="8"/>
  <c r="P71" i="8"/>
  <c r="M71" i="8"/>
  <c r="J71" i="8"/>
  <c r="P61" i="8"/>
  <c r="P63" i="8" s="1"/>
  <c r="M61" i="8"/>
  <c r="J61" i="8"/>
  <c r="G61" i="8"/>
  <c r="R70" i="8"/>
  <c r="R69" i="8"/>
  <c r="R67" i="8"/>
  <c r="R66" i="8"/>
  <c r="R60" i="8"/>
  <c r="R61" i="8" s="1"/>
  <c r="S61" i="8" s="1"/>
  <c r="R59" i="8"/>
  <c r="R57" i="8"/>
  <c r="R56" i="8"/>
  <c r="R58" i="8" s="1"/>
  <c r="I50" i="8"/>
  <c r="S29" i="8"/>
  <c r="S15" i="8"/>
  <c r="R49" i="8"/>
  <c r="R48" i="8"/>
  <c r="R47" i="8"/>
  <c r="R45" i="8"/>
  <c r="R50" i="8" s="1"/>
  <c r="R40" i="8"/>
  <c r="R39" i="8"/>
  <c r="R36" i="8"/>
  <c r="R35" i="8"/>
  <c r="R32" i="8"/>
  <c r="R31" i="8"/>
  <c r="R28" i="8"/>
  <c r="R27" i="8"/>
  <c r="R24" i="8"/>
  <c r="R23" i="8"/>
  <c r="R22" i="8"/>
  <c r="R25" i="8" s="1"/>
  <c r="S25" i="8" s="1"/>
  <c r="R21" i="8"/>
  <c r="R18" i="8"/>
  <c r="R17" i="8"/>
  <c r="R14" i="8"/>
  <c r="R13" i="8"/>
  <c r="R15" i="8" s="1"/>
  <c r="R10" i="8"/>
  <c r="R11" i="8" s="1"/>
  <c r="S11" i="8" s="1"/>
  <c r="R9" i="8"/>
  <c r="R6" i="8"/>
  <c r="R5" i="8"/>
  <c r="R37" i="8"/>
  <c r="S37" i="8" s="1"/>
  <c r="R29" i="8"/>
  <c r="S68" i="7"/>
  <c r="R67" i="7"/>
  <c r="R66" i="7"/>
  <c r="R65" i="7"/>
  <c r="R64" i="7"/>
  <c r="R68" i="7" s="1"/>
  <c r="S62" i="7"/>
  <c r="R61" i="7"/>
  <c r="R60" i="7"/>
  <c r="R59" i="7"/>
  <c r="R58" i="7"/>
  <c r="R57" i="7"/>
  <c r="R56" i="7"/>
  <c r="S54" i="7"/>
  <c r="R53" i="7"/>
  <c r="R52" i="7"/>
  <c r="R51" i="7"/>
  <c r="R50" i="7"/>
  <c r="R49" i="7"/>
  <c r="R48" i="7"/>
  <c r="S46" i="7"/>
  <c r="R45" i="7"/>
  <c r="R44" i="7"/>
  <c r="R43" i="7"/>
  <c r="S41" i="7"/>
  <c r="R5" i="7"/>
  <c r="R6" i="7"/>
  <c r="R7" i="7"/>
  <c r="R8" i="7"/>
  <c r="R41" i="7" s="1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" i="7"/>
  <c r="R141" i="6"/>
  <c r="S142" i="6"/>
  <c r="S122" i="6"/>
  <c r="S114" i="6"/>
  <c r="S102" i="6"/>
  <c r="S73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24" i="6"/>
  <c r="R117" i="6"/>
  <c r="R118" i="6"/>
  <c r="R119" i="6"/>
  <c r="R120" i="6"/>
  <c r="R121" i="6"/>
  <c r="R116" i="6"/>
  <c r="R112" i="6"/>
  <c r="R110" i="6"/>
  <c r="R108" i="6"/>
  <c r="R106" i="6"/>
  <c r="R105" i="6"/>
  <c r="R104" i="6"/>
  <c r="R113" i="6"/>
  <c r="R109" i="6"/>
  <c r="R76" i="6"/>
  <c r="R114" i="6"/>
  <c r="R107" i="6"/>
  <c r="R111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75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4" i="6"/>
  <c r="R142" i="6"/>
  <c r="R63" i="8" l="1"/>
  <c r="S58" i="8"/>
  <c r="S63" i="8" s="1"/>
  <c r="M63" i="8"/>
  <c r="S71" i="8"/>
  <c r="R41" i="8"/>
  <c r="S41" i="8" s="1"/>
  <c r="R33" i="8"/>
  <c r="S33" i="8" s="1"/>
  <c r="R19" i="8"/>
  <c r="S19" i="8" s="1"/>
  <c r="R7" i="8"/>
  <c r="S7" i="8" s="1"/>
  <c r="S50" i="8"/>
  <c r="R62" i="7"/>
  <c r="R54" i="7"/>
  <c r="R46" i="7"/>
  <c r="S70" i="7"/>
  <c r="R122" i="6"/>
  <c r="R102" i="6"/>
  <c r="R73" i="6"/>
  <c r="P50" i="8"/>
  <c r="P41" i="8"/>
  <c r="P37" i="8"/>
  <c r="P33" i="8"/>
  <c r="P29" i="8"/>
  <c r="P25" i="8"/>
  <c r="P19" i="8"/>
  <c r="P15" i="8"/>
  <c r="P11" i="8"/>
  <c r="P7" i="8"/>
  <c r="O49" i="8"/>
  <c r="O48" i="8"/>
  <c r="O47" i="8"/>
  <c r="O46" i="8"/>
  <c r="O45" i="8"/>
  <c r="O44" i="8"/>
  <c r="O43" i="8"/>
  <c r="O40" i="8"/>
  <c r="O39" i="8"/>
  <c r="O36" i="8"/>
  <c r="O35" i="8"/>
  <c r="O32" i="8"/>
  <c r="O31" i="8"/>
  <c r="O28" i="8"/>
  <c r="O27" i="8"/>
  <c r="O29" i="8" s="1"/>
  <c r="O24" i="8"/>
  <c r="O23" i="8"/>
  <c r="O22" i="8"/>
  <c r="O21" i="8"/>
  <c r="O18" i="8"/>
  <c r="O19" i="8" s="1"/>
  <c r="O17" i="8"/>
  <c r="O14" i="8"/>
  <c r="O13" i="8"/>
  <c r="O10" i="8"/>
  <c r="O9" i="8"/>
  <c r="O6" i="8"/>
  <c r="O5" i="8"/>
  <c r="O7" i="8" s="1"/>
  <c r="O37" i="8"/>
  <c r="P68" i="7"/>
  <c r="O67" i="7"/>
  <c r="O66" i="7"/>
  <c r="O65" i="7"/>
  <c r="O64" i="7"/>
  <c r="P62" i="7"/>
  <c r="O61" i="7"/>
  <c r="O60" i="7"/>
  <c r="O59" i="7"/>
  <c r="O58" i="7"/>
  <c r="O57" i="7"/>
  <c r="O56" i="7"/>
  <c r="P54" i="7"/>
  <c r="O53" i="7"/>
  <c r="O52" i="7"/>
  <c r="O51" i="7"/>
  <c r="O50" i="7"/>
  <c r="O54" i="7" s="1"/>
  <c r="O49" i="7"/>
  <c r="O48" i="7"/>
  <c r="O45" i="7"/>
  <c r="O44" i="7"/>
  <c r="O43" i="7"/>
  <c r="P142" i="6"/>
  <c r="P122" i="6"/>
  <c r="P114" i="6"/>
  <c r="P102" i="6"/>
  <c r="P73" i="6"/>
  <c r="P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1" i="6"/>
  <c r="O120" i="6"/>
  <c r="O119" i="6"/>
  <c r="O118" i="6"/>
  <c r="O117" i="6"/>
  <c r="O116" i="6"/>
  <c r="O113" i="6"/>
  <c r="O112" i="6"/>
  <c r="O111" i="6"/>
  <c r="O110" i="6"/>
  <c r="O109" i="6"/>
  <c r="O108" i="6"/>
  <c r="O107" i="6"/>
  <c r="O106" i="6"/>
  <c r="O105" i="6"/>
  <c r="O104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S52" i="8" l="1"/>
  <c r="R52" i="8"/>
  <c r="R70" i="7"/>
  <c r="R144" i="6"/>
  <c r="S144" i="6"/>
  <c r="O50" i="8"/>
  <c r="O15" i="8"/>
  <c r="O41" i="8"/>
  <c r="O33" i="8"/>
  <c r="O25" i="8"/>
  <c r="O11" i="8"/>
  <c r="O68" i="7"/>
  <c r="O46" i="7"/>
  <c r="P46" i="7" s="1"/>
  <c r="O41" i="7"/>
  <c r="O62" i="7"/>
  <c r="O142" i="6"/>
  <c r="O122" i="6"/>
  <c r="O114" i="6"/>
  <c r="O102" i="6"/>
  <c r="O73" i="6"/>
  <c r="O144" i="6" s="1"/>
  <c r="I5" i="8"/>
  <c r="L5" i="8"/>
  <c r="I6" i="8"/>
  <c r="L6" i="8"/>
  <c r="L7" i="8" s="1"/>
  <c r="M7" i="8" s="1"/>
  <c r="F7" i="8"/>
  <c r="G7" i="8"/>
  <c r="I7" i="8"/>
  <c r="J7" i="8"/>
  <c r="F9" i="8"/>
  <c r="F11" i="8" s="1"/>
  <c r="G11" i="8" s="1"/>
  <c r="I9" i="8"/>
  <c r="I11" i="8" s="1"/>
  <c r="J11" i="8" s="1"/>
  <c r="L9" i="8"/>
  <c r="F10" i="8"/>
  <c r="I10" i="8"/>
  <c r="L10" i="8"/>
  <c r="L11" i="8" s="1"/>
  <c r="M11" i="8" s="1"/>
  <c r="I13" i="8"/>
  <c r="I15" i="8" s="1"/>
  <c r="J15" i="8" s="1"/>
  <c r="L13" i="8"/>
  <c r="L15" i="8" s="1"/>
  <c r="M15" i="8" s="1"/>
  <c r="I14" i="8"/>
  <c r="L14" i="8"/>
  <c r="F15" i="8"/>
  <c r="G15" i="8"/>
  <c r="F17" i="8"/>
  <c r="I17" i="8"/>
  <c r="L17" i="8"/>
  <c r="F18" i="8"/>
  <c r="F19" i="8" s="1"/>
  <c r="G19" i="8" s="1"/>
  <c r="I18" i="8"/>
  <c r="L18" i="8"/>
  <c r="I19" i="8"/>
  <c r="J19" i="8"/>
  <c r="L19" i="8"/>
  <c r="M19" i="8"/>
  <c r="F21" i="8"/>
  <c r="I21" i="8"/>
  <c r="L21" i="8"/>
  <c r="L25" i="8" s="1"/>
  <c r="M25" i="8" s="1"/>
  <c r="F22" i="8"/>
  <c r="F25" i="8" s="1"/>
  <c r="I22" i="8"/>
  <c r="L22" i="8"/>
  <c r="F23" i="8"/>
  <c r="I23" i="8"/>
  <c r="I25" i="8" s="1"/>
  <c r="J25" i="8" s="1"/>
  <c r="L23" i="8"/>
  <c r="F24" i="8"/>
  <c r="I24" i="8"/>
  <c r="L24" i="8"/>
  <c r="L27" i="8"/>
  <c r="L29" i="8" s="1"/>
  <c r="M29" i="8" s="1"/>
  <c r="L28" i="8"/>
  <c r="F29" i="8"/>
  <c r="G29" i="8"/>
  <c r="I29" i="8"/>
  <c r="J29" i="8"/>
  <c r="I31" i="8"/>
  <c r="I33" i="8" s="1"/>
  <c r="J33" i="8" s="1"/>
  <c r="L31" i="8"/>
  <c r="L33" i="8" s="1"/>
  <c r="M33" i="8" s="1"/>
  <c r="I32" i="8"/>
  <c r="L32" i="8"/>
  <c r="F33" i="8"/>
  <c r="G33" i="8"/>
  <c r="I35" i="8"/>
  <c r="L35" i="8"/>
  <c r="I36" i="8"/>
  <c r="I37" i="8" s="1"/>
  <c r="J37" i="8" s="1"/>
  <c r="L36" i="8"/>
  <c r="L37" i="8" s="1"/>
  <c r="M37" i="8" s="1"/>
  <c r="F37" i="8"/>
  <c r="G37" i="8"/>
  <c r="I39" i="8"/>
  <c r="I41" i="8" s="1"/>
  <c r="J41" i="8" s="1"/>
  <c r="L39" i="8"/>
  <c r="L41" i="8" s="1"/>
  <c r="M41" i="8" s="1"/>
  <c r="I40" i="8"/>
  <c r="L40" i="8"/>
  <c r="F41" i="8"/>
  <c r="G41" i="8"/>
  <c r="L43" i="8"/>
  <c r="L44" i="8"/>
  <c r="L45" i="8"/>
  <c r="L50" i="8" s="1"/>
  <c r="L46" i="8"/>
  <c r="L47" i="8"/>
  <c r="L48" i="8"/>
  <c r="I49" i="8"/>
  <c r="L49" i="8"/>
  <c r="F50" i="8"/>
  <c r="G50" i="8"/>
  <c r="O52" i="8" l="1"/>
  <c r="P52" i="8"/>
  <c r="P70" i="7"/>
  <c r="O70" i="7"/>
  <c r="P144" i="6"/>
  <c r="F52" i="8"/>
  <c r="G25" i="8"/>
  <c r="G52" i="8" s="1"/>
  <c r="I52" i="8"/>
  <c r="L52" i="8"/>
  <c r="M50" i="8"/>
  <c r="M52" i="8" s="1"/>
  <c r="J50" i="8"/>
  <c r="J52" i="8" s="1"/>
  <c r="F4" i="7"/>
  <c r="I4" i="7"/>
  <c r="L4" i="7"/>
  <c r="F5" i="7"/>
  <c r="I5" i="7"/>
  <c r="L5" i="7"/>
  <c r="F6" i="7"/>
  <c r="I6" i="7"/>
  <c r="I41" i="7" s="1"/>
  <c r="J41" i="7" s="1"/>
  <c r="L6" i="7"/>
  <c r="F7" i="7"/>
  <c r="I7" i="7"/>
  <c r="L7" i="7"/>
  <c r="F8" i="7"/>
  <c r="I8" i="7"/>
  <c r="L8" i="7"/>
  <c r="F9" i="7"/>
  <c r="I9" i="7"/>
  <c r="L9" i="7"/>
  <c r="F10" i="7"/>
  <c r="I10" i="7"/>
  <c r="L10" i="7"/>
  <c r="F11" i="7"/>
  <c r="I11" i="7"/>
  <c r="L11" i="7"/>
  <c r="F12" i="7"/>
  <c r="I12" i="7"/>
  <c r="L12" i="7"/>
  <c r="F13" i="7"/>
  <c r="I13" i="7"/>
  <c r="L13" i="7"/>
  <c r="F14" i="7"/>
  <c r="I14" i="7"/>
  <c r="L14" i="7"/>
  <c r="F15" i="7"/>
  <c r="I15" i="7"/>
  <c r="L15" i="7"/>
  <c r="F16" i="7"/>
  <c r="I16" i="7"/>
  <c r="L16" i="7"/>
  <c r="F17" i="7"/>
  <c r="I17" i="7"/>
  <c r="L17" i="7"/>
  <c r="F18" i="7"/>
  <c r="I18" i="7"/>
  <c r="L18" i="7"/>
  <c r="F19" i="7"/>
  <c r="I19" i="7"/>
  <c r="L19" i="7"/>
  <c r="F20" i="7"/>
  <c r="I20" i="7"/>
  <c r="L20" i="7"/>
  <c r="F21" i="7"/>
  <c r="I21" i="7"/>
  <c r="L21" i="7"/>
  <c r="F22" i="7"/>
  <c r="I22" i="7"/>
  <c r="L22" i="7"/>
  <c r="F23" i="7"/>
  <c r="I23" i="7"/>
  <c r="L23" i="7"/>
  <c r="F24" i="7"/>
  <c r="I24" i="7"/>
  <c r="L24" i="7"/>
  <c r="F25" i="7"/>
  <c r="I25" i="7"/>
  <c r="L25" i="7"/>
  <c r="F26" i="7"/>
  <c r="I26" i="7"/>
  <c r="L26" i="7"/>
  <c r="F27" i="7"/>
  <c r="I27" i="7"/>
  <c r="L27" i="7"/>
  <c r="F28" i="7"/>
  <c r="I28" i="7"/>
  <c r="L28" i="7"/>
  <c r="F29" i="7"/>
  <c r="I29" i="7"/>
  <c r="L29" i="7"/>
  <c r="F30" i="7"/>
  <c r="I30" i="7"/>
  <c r="L30" i="7"/>
  <c r="F31" i="7"/>
  <c r="I31" i="7"/>
  <c r="L31" i="7"/>
  <c r="F32" i="7"/>
  <c r="I32" i="7"/>
  <c r="L32" i="7"/>
  <c r="F33" i="7"/>
  <c r="I33" i="7"/>
  <c r="L33" i="7"/>
  <c r="F34" i="7"/>
  <c r="I34" i="7"/>
  <c r="L34" i="7"/>
  <c r="F35" i="7"/>
  <c r="I35" i="7"/>
  <c r="L35" i="7"/>
  <c r="F36" i="7"/>
  <c r="I36" i="7"/>
  <c r="L36" i="7"/>
  <c r="F37" i="7"/>
  <c r="I37" i="7"/>
  <c r="L37" i="7"/>
  <c r="F38" i="7"/>
  <c r="I38" i="7"/>
  <c r="L38" i="7"/>
  <c r="F39" i="7"/>
  <c r="I39" i="7"/>
  <c r="L39" i="7"/>
  <c r="F40" i="7"/>
  <c r="I40" i="7"/>
  <c r="L40" i="7"/>
  <c r="F41" i="7"/>
  <c r="G41" i="7" s="1"/>
  <c r="L41" i="7"/>
  <c r="M41" i="7" s="1"/>
  <c r="F43" i="7"/>
  <c r="I43" i="7"/>
  <c r="I46" i="7" s="1"/>
  <c r="J46" i="7" s="1"/>
  <c r="L43" i="7"/>
  <c r="L46" i="7" s="1"/>
  <c r="M46" i="7" s="1"/>
  <c r="F44" i="7"/>
  <c r="I44" i="7"/>
  <c r="L44" i="7"/>
  <c r="F45" i="7"/>
  <c r="F46" i="7" s="1"/>
  <c r="G46" i="7" s="1"/>
  <c r="I45" i="7"/>
  <c r="L45" i="7"/>
  <c r="F48" i="7"/>
  <c r="I48" i="7"/>
  <c r="L48" i="7"/>
  <c r="F49" i="7"/>
  <c r="F54" i="7" s="1"/>
  <c r="G54" i="7" s="1"/>
  <c r="I49" i="7"/>
  <c r="L49" i="7"/>
  <c r="F50" i="7"/>
  <c r="I50" i="7"/>
  <c r="I54" i="7" s="1"/>
  <c r="J54" i="7" s="1"/>
  <c r="L50" i="7"/>
  <c r="F51" i="7"/>
  <c r="I51" i="7"/>
  <c r="L51" i="7"/>
  <c r="L54" i="7" s="1"/>
  <c r="M54" i="7" s="1"/>
  <c r="F52" i="7"/>
  <c r="I52" i="7"/>
  <c r="L52" i="7"/>
  <c r="F53" i="7"/>
  <c r="I53" i="7"/>
  <c r="L53" i="7"/>
  <c r="F56" i="7"/>
  <c r="I56" i="7"/>
  <c r="L56" i="7"/>
  <c r="F57" i="7"/>
  <c r="F62" i="7" s="1"/>
  <c r="G62" i="7" s="1"/>
  <c r="I57" i="7"/>
  <c r="L57" i="7"/>
  <c r="F58" i="7"/>
  <c r="I58" i="7"/>
  <c r="I62" i="7" s="1"/>
  <c r="J62" i="7" s="1"/>
  <c r="L58" i="7"/>
  <c r="F59" i="7"/>
  <c r="I59" i="7"/>
  <c r="L59" i="7"/>
  <c r="L62" i="7" s="1"/>
  <c r="M62" i="7" s="1"/>
  <c r="F60" i="7"/>
  <c r="I60" i="7"/>
  <c r="L60" i="7"/>
  <c r="F61" i="7"/>
  <c r="I61" i="7"/>
  <c r="L61" i="7"/>
  <c r="F64" i="7"/>
  <c r="I64" i="7"/>
  <c r="L64" i="7"/>
  <c r="L68" i="7" s="1"/>
  <c r="F65" i="7"/>
  <c r="F68" i="7" s="1"/>
  <c r="I65" i="7"/>
  <c r="L65" i="7"/>
  <c r="F66" i="7"/>
  <c r="I66" i="7"/>
  <c r="I68" i="7" s="1"/>
  <c r="L66" i="7"/>
  <c r="F67" i="7"/>
  <c r="I67" i="7"/>
  <c r="L67" i="7"/>
  <c r="G68" i="7" l="1"/>
  <c r="G70" i="7" s="1"/>
  <c r="F70" i="7"/>
  <c r="I70" i="7"/>
  <c r="J68" i="7"/>
  <c r="J70" i="7" s="1"/>
  <c r="L70" i="7"/>
  <c r="M68" i="7"/>
  <c r="M70" i="7" s="1"/>
  <c r="F4" i="6"/>
  <c r="I4" i="6"/>
  <c r="L4" i="6"/>
  <c r="L73" i="6" s="1"/>
  <c r="F5" i="6"/>
  <c r="I5" i="6"/>
  <c r="L5" i="6"/>
  <c r="F6" i="6"/>
  <c r="F73" i="6" s="1"/>
  <c r="I6" i="6"/>
  <c r="L6" i="6"/>
  <c r="F7" i="6"/>
  <c r="I7" i="6"/>
  <c r="I73" i="6" s="1"/>
  <c r="L7" i="6"/>
  <c r="F8" i="6"/>
  <c r="I8" i="6"/>
  <c r="L8" i="6"/>
  <c r="F9" i="6"/>
  <c r="I9" i="6"/>
  <c r="L9" i="6"/>
  <c r="F10" i="6"/>
  <c r="I10" i="6"/>
  <c r="L10" i="6"/>
  <c r="F11" i="6"/>
  <c r="I11" i="6"/>
  <c r="L11" i="6"/>
  <c r="F12" i="6"/>
  <c r="I12" i="6"/>
  <c r="L12" i="6"/>
  <c r="F13" i="6"/>
  <c r="I13" i="6"/>
  <c r="L13" i="6"/>
  <c r="F14" i="6"/>
  <c r="I14" i="6"/>
  <c r="L14" i="6"/>
  <c r="F15" i="6"/>
  <c r="I15" i="6"/>
  <c r="L15" i="6"/>
  <c r="F16" i="6"/>
  <c r="I16" i="6"/>
  <c r="L16" i="6"/>
  <c r="F17" i="6"/>
  <c r="I17" i="6"/>
  <c r="L17" i="6"/>
  <c r="F18" i="6"/>
  <c r="I18" i="6"/>
  <c r="L18" i="6"/>
  <c r="F19" i="6"/>
  <c r="I19" i="6"/>
  <c r="L19" i="6"/>
  <c r="F20" i="6"/>
  <c r="I20" i="6"/>
  <c r="L20" i="6"/>
  <c r="F21" i="6"/>
  <c r="I21" i="6"/>
  <c r="L21" i="6"/>
  <c r="F22" i="6"/>
  <c r="I22" i="6"/>
  <c r="L22" i="6"/>
  <c r="F23" i="6"/>
  <c r="I23" i="6"/>
  <c r="L23" i="6"/>
  <c r="F24" i="6"/>
  <c r="I24" i="6"/>
  <c r="L24" i="6"/>
  <c r="F25" i="6"/>
  <c r="I25" i="6"/>
  <c r="L25" i="6"/>
  <c r="F26" i="6"/>
  <c r="I26" i="6"/>
  <c r="L26" i="6"/>
  <c r="F27" i="6"/>
  <c r="I27" i="6"/>
  <c r="L27" i="6"/>
  <c r="F28" i="6"/>
  <c r="I28" i="6"/>
  <c r="L28" i="6"/>
  <c r="F29" i="6"/>
  <c r="I29" i="6"/>
  <c r="L29" i="6"/>
  <c r="F30" i="6"/>
  <c r="I30" i="6"/>
  <c r="L30" i="6"/>
  <c r="F31" i="6"/>
  <c r="I31" i="6"/>
  <c r="L31" i="6"/>
  <c r="F32" i="6"/>
  <c r="I32" i="6"/>
  <c r="L32" i="6"/>
  <c r="F33" i="6"/>
  <c r="I33" i="6"/>
  <c r="L33" i="6"/>
  <c r="F34" i="6"/>
  <c r="I34" i="6"/>
  <c r="L34" i="6"/>
  <c r="F35" i="6"/>
  <c r="I35" i="6"/>
  <c r="L35" i="6"/>
  <c r="F36" i="6"/>
  <c r="I36" i="6"/>
  <c r="L36" i="6"/>
  <c r="F37" i="6"/>
  <c r="I37" i="6"/>
  <c r="L37" i="6"/>
  <c r="F38" i="6"/>
  <c r="I38" i="6"/>
  <c r="L38" i="6"/>
  <c r="F39" i="6"/>
  <c r="I39" i="6"/>
  <c r="L39" i="6"/>
  <c r="F40" i="6"/>
  <c r="I40" i="6"/>
  <c r="L40" i="6"/>
  <c r="F41" i="6"/>
  <c r="I41" i="6"/>
  <c r="L41" i="6"/>
  <c r="F42" i="6"/>
  <c r="I42" i="6"/>
  <c r="L42" i="6"/>
  <c r="F43" i="6"/>
  <c r="I43" i="6"/>
  <c r="L43" i="6"/>
  <c r="F44" i="6"/>
  <c r="I44" i="6"/>
  <c r="L44" i="6"/>
  <c r="F45" i="6"/>
  <c r="I45" i="6"/>
  <c r="L45" i="6"/>
  <c r="F46" i="6"/>
  <c r="I46" i="6"/>
  <c r="L46" i="6"/>
  <c r="F47" i="6"/>
  <c r="I47" i="6"/>
  <c r="L47" i="6"/>
  <c r="F48" i="6"/>
  <c r="I48" i="6"/>
  <c r="L48" i="6"/>
  <c r="F49" i="6"/>
  <c r="I49" i="6"/>
  <c r="L49" i="6"/>
  <c r="F50" i="6"/>
  <c r="I50" i="6"/>
  <c r="L50" i="6"/>
  <c r="F51" i="6"/>
  <c r="I51" i="6"/>
  <c r="L51" i="6"/>
  <c r="F52" i="6"/>
  <c r="I52" i="6"/>
  <c r="L52" i="6"/>
  <c r="F53" i="6"/>
  <c r="I53" i="6"/>
  <c r="L53" i="6"/>
  <c r="F54" i="6"/>
  <c r="I54" i="6"/>
  <c r="L54" i="6"/>
  <c r="F55" i="6"/>
  <c r="I55" i="6"/>
  <c r="L55" i="6"/>
  <c r="F56" i="6"/>
  <c r="I56" i="6"/>
  <c r="L56" i="6"/>
  <c r="F57" i="6"/>
  <c r="I57" i="6"/>
  <c r="L57" i="6"/>
  <c r="F58" i="6"/>
  <c r="I58" i="6"/>
  <c r="L58" i="6"/>
  <c r="F59" i="6"/>
  <c r="I59" i="6"/>
  <c r="L59" i="6"/>
  <c r="F60" i="6"/>
  <c r="I60" i="6"/>
  <c r="L60" i="6"/>
  <c r="F61" i="6"/>
  <c r="I61" i="6"/>
  <c r="L61" i="6"/>
  <c r="F62" i="6"/>
  <c r="I62" i="6"/>
  <c r="L62" i="6"/>
  <c r="F63" i="6"/>
  <c r="I63" i="6"/>
  <c r="L63" i="6"/>
  <c r="F64" i="6"/>
  <c r="I64" i="6"/>
  <c r="L64" i="6"/>
  <c r="F65" i="6"/>
  <c r="I65" i="6"/>
  <c r="L65" i="6"/>
  <c r="F66" i="6"/>
  <c r="I66" i="6"/>
  <c r="L66" i="6"/>
  <c r="F67" i="6"/>
  <c r="I67" i="6"/>
  <c r="L67" i="6"/>
  <c r="F68" i="6"/>
  <c r="I68" i="6"/>
  <c r="L68" i="6"/>
  <c r="F69" i="6"/>
  <c r="I69" i="6"/>
  <c r="L69" i="6"/>
  <c r="F70" i="6"/>
  <c r="I70" i="6"/>
  <c r="L70" i="6"/>
  <c r="F71" i="6"/>
  <c r="I71" i="6"/>
  <c r="L71" i="6"/>
  <c r="F72" i="6"/>
  <c r="I72" i="6"/>
  <c r="L72" i="6"/>
  <c r="F75" i="6"/>
  <c r="I75" i="6"/>
  <c r="I102" i="6" s="1"/>
  <c r="J102" i="6" s="1"/>
  <c r="L75" i="6"/>
  <c r="F76" i="6"/>
  <c r="I76" i="6"/>
  <c r="L76" i="6"/>
  <c r="F77" i="6"/>
  <c r="I77" i="6"/>
  <c r="L77" i="6"/>
  <c r="F78" i="6"/>
  <c r="I78" i="6"/>
  <c r="L78" i="6"/>
  <c r="F79" i="6"/>
  <c r="I79" i="6"/>
  <c r="L79" i="6"/>
  <c r="F80" i="6"/>
  <c r="I80" i="6"/>
  <c r="L80" i="6"/>
  <c r="F81" i="6"/>
  <c r="I81" i="6"/>
  <c r="L81" i="6"/>
  <c r="F82" i="6"/>
  <c r="I82" i="6"/>
  <c r="L82" i="6"/>
  <c r="F83" i="6"/>
  <c r="I83" i="6"/>
  <c r="L83" i="6"/>
  <c r="F84" i="6"/>
  <c r="I84" i="6"/>
  <c r="L84" i="6"/>
  <c r="F85" i="6"/>
  <c r="I85" i="6"/>
  <c r="L85" i="6"/>
  <c r="F86" i="6"/>
  <c r="I86" i="6"/>
  <c r="L86" i="6"/>
  <c r="F87" i="6"/>
  <c r="I87" i="6"/>
  <c r="L87" i="6"/>
  <c r="F88" i="6"/>
  <c r="I88" i="6"/>
  <c r="L88" i="6"/>
  <c r="F89" i="6"/>
  <c r="I89" i="6"/>
  <c r="L89" i="6"/>
  <c r="F90" i="6"/>
  <c r="I90" i="6"/>
  <c r="L90" i="6"/>
  <c r="F91" i="6"/>
  <c r="I91" i="6"/>
  <c r="L91" i="6"/>
  <c r="F92" i="6"/>
  <c r="I92" i="6"/>
  <c r="L92" i="6"/>
  <c r="F93" i="6"/>
  <c r="I93" i="6"/>
  <c r="L93" i="6"/>
  <c r="F94" i="6"/>
  <c r="L94" i="6"/>
  <c r="F95" i="6"/>
  <c r="L95" i="6"/>
  <c r="F96" i="6"/>
  <c r="L96" i="6"/>
  <c r="F97" i="6"/>
  <c r="L97" i="6"/>
  <c r="F98" i="6"/>
  <c r="I98" i="6"/>
  <c r="L98" i="6"/>
  <c r="F99" i="6"/>
  <c r="I99" i="6"/>
  <c r="L99" i="6"/>
  <c r="F100" i="6"/>
  <c r="I100" i="6"/>
  <c r="L100" i="6"/>
  <c r="F101" i="6"/>
  <c r="I101" i="6"/>
  <c r="L101" i="6"/>
  <c r="F102" i="6"/>
  <c r="G102" i="6" s="1"/>
  <c r="L102" i="6"/>
  <c r="M102" i="6" s="1"/>
  <c r="F104" i="6"/>
  <c r="I104" i="6"/>
  <c r="L104" i="6"/>
  <c r="L114" i="6" s="1"/>
  <c r="M114" i="6" s="1"/>
  <c r="F105" i="6"/>
  <c r="F114" i="6" s="1"/>
  <c r="G114" i="6" s="1"/>
  <c r="I105" i="6"/>
  <c r="L105" i="6"/>
  <c r="F106" i="6"/>
  <c r="I106" i="6"/>
  <c r="L106" i="6"/>
  <c r="F107" i="6"/>
  <c r="I107" i="6"/>
  <c r="L107" i="6"/>
  <c r="F108" i="6"/>
  <c r="I108" i="6"/>
  <c r="L108" i="6"/>
  <c r="F109" i="6"/>
  <c r="I109" i="6"/>
  <c r="L109" i="6"/>
  <c r="F110" i="6"/>
  <c r="I110" i="6"/>
  <c r="L110" i="6"/>
  <c r="F111" i="6"/>
  <c r="I111" i="6"/>
  <c r="L111" i="6"/>
  <c r="I112" i="6"/>
  <c r="L112" i="6"/>
  <c r="I113" i="6"/>
  <c r="I114" i="6" s="1"/>
  <c r="J114" i="6" s="1"/>
  <c r="L113" i="6"/>
  <c r="F116" i="6"/>
  <c r="F122" i="6" s="1"/>
  <c r="G122" i="6" s="1"/>
  <c r="I116" i="6"/>
  <c r="L116" i="6"/>
  <c r="F117" i="6"/>
  <c r="I117" i="6"/>
  <c r="L117" i="6"/>
  <c r="L122" i="6" s="1"/>
  <c r="M122" i="6" s="1"/>
  <c r="F118" i="6"/>
  <c r="I118" i="6"/>
  <c r="L118" i="6"/>
  <c r="F119" i="6"/>
  <c r="I119" i="6"/>
  <c r="L119" i="6"/>
  <c r="F120" i="6"/>
  <c r="I120" i="6"/>
  <c r="L120" i="6"/>
  <c r="F121" i="6"/>
  <c r="I121" i="6"/>
  <c r="L121" i="6"/>
  <c r="I122" i="6"/>
  <c r="J122" i="6" s="1"/>
  <c r="F124" i="6"/>
  <c r="F142" i="6" s="1"/>
  <c r="G142" i="6" s="1"/>
  <c r="L124" i="6"/>
  <c r="L142" i="6" s="1"/>
  <c r="M142" i="6" s="1"/>
  <c r="F125" i="6"/>
  <c r="L125" i="6"/>
  <c r="F126" i="6"/>
  <c r="L126" i="6"/>
  <c r="F127" i="6"/>
  <c r="L127" i="6"/>
  <c r="F128" i="6"/>
  <c r="I128" i="6"/>
  <c r="L128" i="6"/>
  <c r="F129" i="6"/>
  <c r="I129" i="6"/>
  <c r="L129" i="6"/>
  <c r="F130" i="6"/>
  <c r="I130" i="6"/>
  <c r="L130" i="6"/>
  <c r="F131" i="6"/>
  <c r="I131" i="6"/>
  <c r="L131" i="6"/>
  <c r="F132" i="6"/>
  <c r="I132" i="6"/>
  <c r="L132" i="6"/>
  <c r="F133" i="6"/>
  <c r="I133" i="6"/>
  <c r="L133" i="6"/>
  <c r="F134" i="6"/>
  <c r="I134" i="6"/>
  <c r="L134" i="6"/>
  <c r="F135" i="6"/>
  <c r="I135" i="6"/>
  <c r="L135" i="6"/>
  <c r="F136" i="6"/>
  <c r="I136" i="6"/>
  <c r="L136" i="6"/>
  <c r="F137" i="6"/>
  <c r="I137" i="6"/>
  <c r="L137" i="6"/>
  <c r="F138" i="6"/>
  <c r="I138" i="6"/>
  <c r="L138" i="6"/>
  <c r="F139" i="6"/>
  <c r="I139" i="6"/>
  <c r="L139" i="6"/>
  <c r="F140" i="6"/>
  <c r="I140" i="6"/>
  <c r="L140" i="6"/>
  <c r="F141" i="6"/>
  <c r="I141" i="6"/>
  <c r="L141" i="6"/>
  <c r="I142" i="6"/>
  <c r="J142" i="6" s="1"/>
  <c r="I144" i="6" l="1"/>
  <c r="J73" i="6"/>
  <c r="J144" i="6" s="1"/>
  <c r="G73" i="6"/>
  <c r="G144" i="6" s="1"/>
  <c r="F144" i="6"/>
  <c r="M73" i="6"/>
  <c r="M144" i="6" s="1"/>
  <c r="L144" i="6"/>
</calcChain>
</file>

<file path=xl/sharedStrings.xml><?xml version="1.0" encoding="utf-8"?>
<sst xmlns="http://schemas.openxmlformats.org/spreadsheetml/2006/main" count="201" uniqueCount="106">
  <si>
    <t>ПС</t>
  </si>
  <si>
    <t>№ фид</t>
  </si>
  <si>
    <t>г. Королёв</t>
  </si>
  <si>
    <t>Класс напряжения, кВ</t>
  </si>
  <si>
    <t>Нагрузка, А</t>
  </si>
  <si>
    <t>Мощность, кВт</t>
  </si>
  <si>
    <t>Итого:</t>
  </si>
  <si>
    <t>г. Балашиха</t>
  </si>
  <si>
    <t>48 А+Б</t>
  </si>
  <si>
    <t>62 А+Б</t>
  </si>
  <si>
    <t>ПС 696 "Прогресс" (ПАО "МОЭСК" ВЭС)</t>
  </si>
  <si>
    <t>ПС 419 "Минеральная" (ПАО "МОЭСК" ВЭС)</t>
  </si>
  <si>
    <t>ПС 681 "Алмазово" (ПАО "МОЭСК" ВЭС)</t>
  </si>
  <si>
    <t>ПС 157 "Горенки"                     (ПАО "МОЭСК" ВЭС)</t>
  </si>
  <si>
    <t>ПС 239 "Пушкино"               (ПАО "МОЭСК" СЭС)</t>
  </si>
  <si>
    <t>ПС 198 "Новые Подлипки"                    (ПАО "МОЭСК" СЭС)</t>
  </si>
  <si>
    <t>ПС 336 "Клязьма"                         (ПАО "МОЭСК" СЭС)</t>
  </si>
  <si>
    <t>ПС 257 "Хвойная"                           (ПАО "МОЭСК" СЭС)</t>
  </si>
  <si>
    <t>ПС 255 "Костино"                 (ПАО "МОЭСК" СЭС)</t>
  </si>
  <si>
    <t>г. Люберцы</t>
  </si>
  <si>
    <t>ПС 306 "Дроздово"         (ПАО "МОЭСК" ВЭС)</t>
  </si>
  <si>
    <t>ПС 448 "Овражки" (ОАО "РЖД")</t>
  </si>
  <si>
    <t>ПС 500 "Некрасовка" (ПАО "МОЭСК" МВС)</t>
  </si>
  <si>
    <t>Юг</t>
  </si>
  <si>
    <t>Северо-Запад</t>
  </si>
  <si>
    <t>ПС 519 "Каскадная"  (Второе название Руднего-2)  (ПАО "ФСК ЕЭС")</t>
  </si>
  <si>
    <t>ПС 517 "Западная"  (ПАО "ФСК ЕЭС")</t>
  </si>
  <si>
    <t>ПС 850 "Нововнуково" (ОАО "ОЭК")</t>
  </si>
  <si>
    <t>ПС 684 "Видное"    (ПАО "МОЭСК" ЮЭС)</t>
  </si>
  <si>
    <t>ПС 851 "Грач"                    (ОАО "ОЭК")</t>
  </si>
  <si>
    <t>ПС 859 "Бутово"            (ПАО "МОЭСК" МВС)</t>
  </si>
  <si>
    <t>Нет данных</t>
  </si>
  <si>
    <t>Всего</t>
  </si>
  <si>
    <t>г. Лобня</t>
  </si>
  <si>
    <t>Разрешенная мощность, кВт</t>
  </si>
  <si>
    <t>ПС 40 "Лобня"                 (ПАО "МОЭСК" СЭС)</t>
  </si>
  <si>
    <t>ПС 169 "Константиново"
(ПАО "МОЭСК" СЭС)</t>
  </si>
  <si>
    <t>ПС 325 "Луговая"
(ПАО "МОЭСК" СЭС)</t>
  </si>
  <si>
    <t>504 А+Б</t>
  </si>
  <si>
    <t>506 А+Б</t>
  </si>
  <si>
    <t>510 А+Б</t>
  </si>
  <si>
    <t>604 А+Б</t>
  </si>
  <si>
    <t>606 А+Б</t>
  </si>
  <si>
    <t>612 А+Б</t>
  </si>
  <si>
    <t>ПС 429 "Шереметьево"
(ПАО "МОЭСК" СЭС)</t>
  </si>
  <si>
    <t>ПС 671 "Старбеева"
(ПАО "МОЭСК" СЭС)</t>
  </si>
  <si>
    <t>123 А+Б</t>
  </si>
  <si>
    <t>450 А+Б</t>
  </si>
  <si>
    <t>452 А+Б</t>
  </si>
  <si>
    <t>ПС 688 "Планерная"
(ПАО "МОЭСК" СЭС)</t>
  </si>
  <si>
    <t>313 А+Б</t>
  </si>
  <si>
    <t>432 А+Б</t>
  </si>
  <si>
    <t>3312 А+Б</t>
  </si>
  <si>
    <t>ТЭЦ-21
 (ПАО «Мосэнерго»)</t>
  </si>
  <si>
    <t>2191 а</t>
  </si>
  <si>
    <t>Трансэнерго- Филиала ОАО "РЖД"</t>
  </si>
  <si>
    <t>МКР-3</t>
  </si>
  <si>
    <t>1-ПЭ</t>
  </si>
  <si>
    <t>2191 в</t>
  </si>
  <si>
    <t>Не обслуживаем</t>
  </si>
  <si>
    <t>г. Дмитров</t>
  </si>
  <si>
    <t>Объем свободной мощности, кВт</t>
  </si>
  <si>
    <t>г. Химки, мкр. Новокуркино</t>
  </si>
  <si>
    <t>г. Химки, мкр. Левобережный</t>
  </si>
  <si>
    <t>г. Долгопрудный</t>
  </si>
  <si>
    <t>ЖК Мещерский лес</t>
  </si>
  <si>
    <t>ПС 560 "Солнцево" (ПАО "МОЭСК" )</t>
  </si>
  <si>
    <t>17103 а</t>
  </si>
  <si>
    <t>нет данных</t>
  </si>
  <si>
    <t>17103 б</t>
  </si>
  <si>
    <t>ЖК Заповедный уголок</t>
  </si>
  <si>
    <t>ПС 505 "Бескудниково" (ФСК)</t>
  </si>
  <si>
    <t xml:space="preserve"> ЖК Римского-Корсакова</t>
  </si>
  <si>
    <t>В 2017 г. не обслуживалось</t>
  </si>
  <si>
    <t>ЖК Английский квартал</t>
  </si>
  <si>
    <t>13000 а</t>
  </si>
  <si>
    <t>13000 б</t>
  </si>
  <si>
    <t>ЖК Солнцево Парк</t>
  </si>
  <si>
    <t>ПС 850 "Нововнуковская"                         (ОЭК)</t>
  </si>
  <si>
    <t>ЖК Марьино</t>
  </si>
  <si>
    <t>ПС 426 "Марьино" (ПАО "МОЭСК" Н.Москва)</t>
  </si>
  <si>
    <t>ЖК Лайф Ботанический сад</t>
  </si>
  <si>
    <t>ПС 855                       "Марфино"  (ОЭК)</t>
  </si>
  <si>
    <t>20015 а</t>
  </si>
  <si>
    <t>20015 б</t>
  </si>
  <si>
    <t xml:space="preserve">ЖК "Лайф Кутузовский" </t>
  </si>
  <si>
    <t>ПС 180                                "Ново-Кунцево"               (ПАО "МОЭСК" )</t>
  </si>
  <si>
    <t>5056 а</t>
  </si>
  <si>
    <t>5056 б</t>
  </si>
  <si>
    <t>ЖК Волжская Лайф</t>
  </si>
  <si>
    <t>Текстильщик А</t>
  </si>
  <si>
    <t>Текстильщик Б</t>
  </si>
  <si>
    <t>Люблинская, 72</t>
  </si>
  <si>
    <t>ПС 314 "Донецкая"                         (ПАО МОЭСК)</t>
  </si>
  <si>
    <t>откл.</t>
  </si>
  <si>
    <t>ПС 90"Ленинская"                  (ПАО "МОЭСК" )</t>
  </si>
  <si>
    <t>Всего:</t>
  </si>
  <si>
    <t>ТЭЦ-20                                (ПАО "Мосэнерго")</t>
  </si>
  <si>
    <t>Режимный день</t>
  </si>
  <si>
    <t>ПС 867   "Цимлянская"(ОЭК)</t>
  </si>
  <si>
    <t>МОСКВА</t>
  </si>
  <si>
    <t>ОСП</t>
  </si>
  <si>
    <t>Новороссийск</t>
  </si>
  <si>
    <t>ПС "РИП" (КубаньЭнерго)</t>
  </si>
  <si>
    <t xml:space="preserve">ЦРП-2 "Северная" </t>
  </si>
  <si>
    <t>Обнинск, Калужская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</si>
</sst>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Arial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1" applyNumberFormat="0" applyFont="0" applyFill="0" applyAlignment="0" applyProtection="0"/>
  </cellStyleXfs>
  <cellXfs count="3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56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" fontId="2" fillId="0" borderId="34" xfId="0" applyNumberFormat="1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2" fontId="0" fillId="3" borderId="22" xfId="0" applyNumberFormat="1" applyFill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2" fontId="0" fillId="3" borderId="40" xfId="0" applyNumberFormat="1" applyFill="1" applyBorder="1" applyAlignment="1">
      <alignment horizontal="center" vertical="center"/>
    </xf>
    <xf numFmtId="2" fontId="2" fillId="2" borderId="59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6" fillId="2" borderId="18" xfId="1" applyNumberFormat="1" applyFont="1" applyFill="1" applyBorder="1" applyAlignment="1">
      <alignment horizontal="center" vertical="center"/>
    </xf>
    <xf numFmtId="2" fontId="6" fillId="2" borderId="11" xfId="1" applyNumberFormat="1" applyFont="1" applyFill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59" xfId="1" applyNumberFormat="1" applyFont="1" applyFill="1" applyBorder="1" applyAlignment="1">
      <alignment horizontal="center" vertical="center"/>
    </xf>
    <xf numFmtId="2" fontId="6" fillId="2" borderId="21" xfId="1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2" fontId="0" fillId="0" borderId="30" xfId="0" applyNumberFormat="1" applyFill="1" applyBorder="1" applyAlignment="1">
      <alignment horizontal="center" vertical="center"/>
    </xf>
    <xf numFmtId="2" fontId="0" fillId="0" borderId="58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2" fontId="0" fillId="0" borderId="4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46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2" fontId="0" fillId="3" borderId="44" xfId="0" applyNumberFormat="1" applyFill="1" applyBorder="1" applyAlignment="1">
      <alignment horizontal="center" vertical="center"/>
    </xf>
    <xf numFmtId="2" fontId="0" fillId="3" borderId="56" xfId="0" applyNumberForma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3" borderId="7" xfId="0" applyFill="1" applyBorder="1" applyAlignment="1">
      <alignment vertical="center" wrapText="1"/>
    </xf>
    <xf numFmtId="0" fontId="0" fillId="3" borderId="26" xfId="0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2" fontId="0" fillId="3" borderId="46" xfId="0" applyNumberForma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 wrapText="1"/>
    </xf>
    <xf numFmtId="2" fontId="0" fillId="0" borderId="41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2" fontId="0" fillId="0" borderId="44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2" fillId="0" borderId="4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2" borderId="59" xfId="0" applyNumberForma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63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2" xfId="0" applyBorder="1" applyAlignment="1">
      <alignment vertical="center" wrapText="1"/>
    </xf>
    <xf numFmtId="2" fontId="0" fillId="3" borderId="26" xfId="0" applyNumberFormat="1" applyFill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2" fontId="0" fillId="0" borderId="63" xfId="0" applyNumberFormat="1" applyBorder="1" applyAlignment="1">
      <alignment horizontal="center" vertical="center" wrapText="1"/>
    </xf>
    <xf numFmtId="2" fontId="0" fillId="0" borderId="59" xfId="0" applyNumberForma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 wrapText="1"/>
    </xf>
    <xf numFmtId="2" fontId="0" fillId="0" borderId="54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48" xfId="0" applyNumberFormat="1" applyBorder="1" applyAlignment="1">
      <alignment horizontal="center" vertical="center"/>
    </xf>
    <xf numFmtId="2" fontId="0" fillId="0" borderId="63" xfId="0" applyNumberFormat="1" applyBorder="1" applyAlignment="1">
      <alignment horizontal="center" vertical="center"/>
    </xf>
    <xf numFmtId="2" fontId="0" fillId="0" borderId="62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3" borderId="22" xfId="0" applyNumberFormat="1" applyFill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center" vertical="center"/>
    </xf>
    <xf numFmtId="2" fontId="0" fillId="0" borderId="5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26" xfId="0" applyNumberFormat="1" applyFill="1" applyBorder="1" applyAlignment="1">
      <alignment horizontal="center" vertical="center"/>
    </xf>
    <xf numFmtId="2" fontId="0" fillId="0" borderId="55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left" vertical="center" wrapText="1"/>
    </xf>
    <xf numFmtId="2" fontId="0" fillId="0" borderId="57" xfId="0" applyNumberFormat="1" applyFill="1" applyBorder="1" applyAlignment="1">
      <alignment horizontal="center" vertical="center"/>
    </xf>
    <xf numFmtId="2" fontId="0" fillId="0" borderId="35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 wrapText="1"/>
    </xf>
    <xf numFmtId="2" fontId="0" fillId="0" borderId="33" xfId="0" applyNumberFormat="1" applyBorder="1" applyAlignment="1">
      <alignment horizontal="center" vertical="center" wrapText="1"/>
    </xf>
    <xf numFmtId="2" fontId="0" fillId="0" borderId="29" xfId="0" applyNumberFormat="1" applyBorder="1" applyAlignment="1">
      <alignment horizontal="center" vertical="center" wrapText="1"/>
    </xf>
    <xf numFmtId="2" fontId="0" fillId="0" borderId="44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Обычный" xfId="0" builtinId="0"/>
    <cellStyle name="Простая ячей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zoomScale="85" zoomScaleNormal="85" workbookViewId="0">
      <pane ySplit="2" topLeftCell="A60" activePane="bottomLeft" state="frozen"/>
      <selection pane="bottomLeft" activeCell="N1" sqref="N1:S1"/>
    </sheetView>
  </sheetViews>
  <sheetFormatPr defaultRowHeight="15" x14ac:dyDescent="0.25"/>
  <cols>
    <col min="1" max="1" width="20.7109375" style="18" customWidth="1"/>
    <col min="2" max="2" width="10.7109375" style="18" customWidth="1"/>
    <col min="3" max="51" width="15.7109375" style="18" customWidth="1"/>
    <col min="52" max="16384" width="9.140625" style="18"/>
  </cols>
  <sheetData>
    <row r="1" spans="1:19" ht="15.75" thickBot="1" x14ac:dyDescent="0.3">
      <c r="A1" s="265" t="s">
        <v>0</v>
      </c>
      <c r="B1" s="262" t="s">
        <v>98</v>
      </c>
      <c r="C1" s="263"/>
      <c r="D1" s="264"/>
      <c r="E1" s="256">
        <v>43089</v>
      </c>
      <c r="F1" s="257"/>
      <c r="G1" s="258"/>
      <c r="H1" s="256">
        <v>43453</v>
      </c>
      <c r="I1" s="257"/>
      <c r="J1" s="258"/>
      <c r="K1" s="256">
        <v>43635</v>
      </c>
      <c r="L1" s="257"/>
      <c r="M1" s="258"/>
      <c r="N1" s="253">
        <v>43726</v>
      </c>
      <c r="O1" s="254"/>
      <c r="P1" s="255"/>
      <c r="Q1" s="253">
        <v>43817</v>
      </c>
      <c r="R1" s="254"/>
      <c r="S1" s="255"/>
    </row>
    <row r="2" spans="1:19" ht="45.75" thickBot="1" x14ac:dyDescent="0.3">
      <c r="A2" s="266"/>
      <c r="B2" s="2" t="s">
        <v>1</v>
      </c>
      <c r="C2" s="6" t="s">
        <v>3</v>
      </c>
      <c r="D2" s="6" t="s">
        <v>34</v>
      </c>
      <c r="E2" s="88" t="s">
        <v>4</v>
      </c>
      <c r="F2" s="2" t="s">
        <v>5</v>
      </c>
      <c r="G2" s="85" t="s">
        <v>61</v>
      </c>
      <c r="H2" s="88" t="s">
        <v>4</v>
      </c>
      <c r="I2" s="2" t="s">
        <v>5</v>
      </c>
      <c r="J2" s="85" t="s">
        <v>61</v>
      </c>
      <c r="K2" s="88" t="s">
        <v>4</v>
      </c>
      <c r="L2" s="2" t="s">
        <v>5</v>
      </c>
      <c r="M2" s="85" t="s">
        <v>61</v>
      </c>
      <c r="N2" s="127" t="s">
        <v>4</v>
      </c>
      <c r="O2" s="2" t="s">
        <v>5</v>
      </c>
      <c r="P2" s="126" t="s">
        <v>61</v>
      </c>
      <c r="Q2" s="175" t="s">
        <v>4</v>
      </c>
      <c r="R2" s="2" t="s">
        <v>5</v>
      </c>
      <c r="S2" s="172" t="s">
        <v>61</v>
      </c>
    </row>
    <row r="3" spans="1:19" ht="15" customHeight="1" thickBot="1" x14ac:dyDescent="0.3">
      <c r="A3" s="267" t="s">
        <v>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9"/>
      <c r="R3" s="269"/>
      <c r="S3" s="270"/>
    </row>
    <row r="4" spans="1:19" ht="15" customHeight="1" x14ac:dyDescent="0.25">
      <c r="A4" s="238" t="s">
        <v>18</v>
      </c>
      <c r="B4" s="139">
        <v>1</v>
      </c>
      <c r="C4" s="139">
        <v>6</v>
      </c>
      <c r="D4" s="140"/>
      <c r="E4" s="141">
        <v>128</v>
      </c>
      <c r="F4" s="142">
        <f t="shared" ref="F4:F35" si="0">C4*E4*0.98</f>
        <v>752.64</v>
      </c>
      <c r="G4" s="143"/>
      <c r="H4" s="142">
        <v>131</v>
      </c>
      <c r="I4" s="140">
        <f t="shared" ref="I4:I35" si="1">C4*H4*0.98</f>
        <v>770.28</v>
      </c>
      <c r="J4" s="144"/>
      <c r="K4" s="106">
        <v>107.76166666667</v>
      </c>
      <c r="L4" s="145">
        <f t="shared" ref="L4:L35" si="2">C4*K4*0.98</f>
        <v>633.63860000001955</v>
      </c>
      <c r="M4" s="36"/>
      <c r="N4" s="106">
        <v>108.8392833333367</v>
      </c>
      <c r="O4" s="145">
        <f>C4*N4*0.98</f>
        <v>639.97498600001973</v>
      </c>
      <c r="P4" s="36"/>
      <c r="Q4" s="182">
        <v>137.55000000000001</v>
      </c>
      <c r="R4" s="184">
        <f>C4*Q4*0.98</f>
        <v>808.7940000000001</v>
      </c>
      <c r="S4" s="183"/>
    </row>
    <row r="5" spans="1:19" ht="15" customHeight="1" x14ac:dyDescent="0.25">
      <c r="A5" s="238"/>
      <c r="B5" s="116">
        <v>2</v>
      </c>
      <c r="C5" s="116">
        <v>6</v>
      </c>
      <c r="D5" s="116"/>
      <c r="E5" s="117">
        <v>137</v>
      </c>
      <c r="F5" s="116">
        <f t="shared" si="0"/>
        <v>805.56</v>
      </c>
      <c r="G5" s="113"/>
      <c r="H5" s="115">
        <v>153</v>
      </c>
      <c r="I5" s="114">
        <f t="shared" si="1"/>
        <v>899.64</v>
      </c>
      <c r="J5" s="113"/>
      <c r="K5" s="103">
        <v>115.117</v>
      </c>
      <c r="L5" s="95">
        <f t="shared" si="2"/>
        <v>676.88796000000002</v>
      </c>
      <c r="M5" s="10"/>
      <c r="N5" s="103">
        <v>116.26817000000001</v>
      </c>
      <c r="O5" s="95">
        <f t="shared" ref="O5:O68" si="3">C5*N5*0.98</f>
        <v>683.65683960000013</v>
      </c>
      <c r="P5" s="10"/>
      <c r="Q5" s="117">
        <v>163.71</v>
      </c>
      <c r="R5" s="185">
        <f t="shared" ref="R5:R68" si="4">C5*Q5*0.98</f>
        <v>962.61479999999995</v>
      </c>
      <c r="S5" s="113"/>
    </row>
    <row r="6" spans="1:19" ht="15" customHeight="1" x14ac:dyDescent="0.25">
      <c r="A6" s="238"/>
      <c r="B6" s="116">
        <v>5</v>
      </c>
      <c r="C6" s="116">
        <v>6</v>
      </c>
      <c r="D6" s="116"/>
      <c r="E6" s="117">
        <v>16</v>
      </c>
      <c r="F6" s="116">
        <f t="shared" si="0"/>
        <v>94.08</v>
      </c>
      <c r="G6" s="113"/>
      <c r="H6" s="115">
        <v>28</v>
      </c>
      <c r="I6" s="114">
        <f t="shared" si="1"/>
        <v>164.64</v>
      </c>
      <c r="J6" s="113"/>
      <c r="K6" s="103">
        <v>16.604333333332999</v>
      </c>
      <c r="L6" s="95">
        <f t="shared" si="2"/>
        <v>97.633479999998031</v>
      </c>
      <c r="M6" s="10"/>
      <c r="N6" s="103">
        <v>16.77037666666633</v>
      </c>
      <c r="O6" s="95">
        <f t="shared" si="3"/>
        <v>98.60981479999802</v>
      </c>
      <c r="P6" s="10"/>
      <c r="Q6" s="117">
        <v>30.800000000000004</v>
      </c>
      <c r="R6" s="185">
        <f t="shared" si="4"/>
        <v>181.10400000000001</v>
      </c>
      <c r="S6" s="113"/>
    </row>
    <row r="7" spans="1:19" ht="15" customHeight="1" x14ac:dyDescent="0.25">
      <c r="A7" s="238"/>
      <c r="B7" s="118">
        <v>6</v>
      </c>
      <c r="C7" s="116">
        <v>6</v>
      </c>
      <c r="D7" s="116"/>
      <c r="E7" s="117">
        <v>142</v>
      </c>
      <c r="F7" s="116">
        <f t="shared" si="0"/>
        <v>834.96</v>
      </c>
      <c r="G7" s="113"/>
      <c r="H7" s="115">
        <v>139</v>
      </c>
      <c r="I7" s="114">
        <f t="shared" si="1"/>
        <v>817.31999999999994</v>
      </c>
      <c r="J7" s="113"/>
      <c r="K7" s="103">
        <v>96.342666666667</v>
      </c>
      <c r="L7" s="95">
        <f t="shared" si="2"/>
        <v>566.4948800000019</v>
      </c>
      <c r="M7" s="10"/>
      <c r="N7" s="103">
        <v>97.306093333333678</v>
      </c>
      <c r="O7" s="95">
        <f t="shared" si="3"/>
        <v>572.15982880000195</v>
      </c>
      <c r="P7" s="10"/>
      <c r="Q7" s="117">
        <v>144.56</v>
      </c>
      <c r="R7" s="185">
        <f t="shared" si="4"/>
        <v>850.01279999999997</v>
      </c>
      <c r="S7" s="113"/>
    </row>
    <row r="8" spans="1:19" ht="15" customHeight="1" x14ac:dyDescent="0.25">
      <c r="A8" s="238"/>
      <c r="B8" s="118">
        <v>7</v>
      </c>
      <c r="C8" s="116">
        <v>6</v>
      </c>
      <c r="D8" s="116"/>
      <c r="E8" s="117">
        <v>0</v>
      </c>
      <c r="F8" s="116">
        <f t="shared" si="0"/>
        <v>0</v>
      </c>
      <c r="G8" s="113"/>
      <c r="H8" s="115">
        <v>1</v>
      </c>
      <c r="I8" s="114">
        <f t="shared" si="1"/>
        <v>5.88</v>
      </c>
      <c r="J8" s="113"/>
      <c r="K8" s="103">
        <v>1.2626666666666999</v>
      </c>
      <c r="L8" s="95">
        <f t="shared" si="2"/>
        <v>7.4244800000001954</v>
      </c>
      <c r="M8" s="10"/>
      <c r="N8" s="103">
        <v>1.2752933333333669</v>
      </c>
      <c r="O8" s="95">
        <f t="shared" si="3"/>
        <v>7.4987248000001978</v>
      </c>
      <c r="P8" s="10"/>
      <c r="Q8" s="117">
        <v>54.17</v>
      </c>
      <c r="R8" s="185">
        <f t="shared" si="4"/>
        <v>318.51959999999997</v>
      </c>
      <c r="S8" s="113"/>
    </row>
    <row r="9" spans="1:19" ht="15" customHeight="1" x14ac:dyDescent="0.25">
      <c r="A9" s="238"/>
      <c r="B9" s="118">
        <v>11</v>
      </c>
      <c r="C9" s="116">
        <v>6</v>
      </c>
      <c r="D9" s="116"/>
      <c r="E9" s="117">
        <v>157</v>
      </c>
      <c r="F9" s="116">
        <f t="shared" si="0"/>
        <v>923.16</v>
      </c>
      <c r="G9" s="113"/>
      <c r="H9" s="115">
        <v>172</v>
      </c>
      <c r="I9" s="114">
        <f t="shared" si="1"/>
        <v>1011.36</v>
      </c>
      <c r="J9" s="113"/>
      <c r="K9" s="103">
        <v>112.45</v>
      </c>
      <c r="L9" s="95">
        <f t="shared" si="2"/>
        <v>661.20600000000002</v>
      </c>
      <c r="M9" s="10"/>
      <c r="N9" s="103">
        <v>113.5745</v>
      </c>
      <c r="O9" s="95">
        <f t="shared" si="3"/>
        <v>667.81805999999995</v>
      </c>
      <c r="P9" s="10"/>
      <c r="Q9" s="117">
        <v>139.32000000000002</v>
      </c>
      <c r="R9" s="185">
        <f t="shared" si="4"/>
        <v>819.2016000000001</v>
      </c>
      <c r="S9" s="113"/>
    </row>
    <row r="10" spans="1:19" ht="15" customHeight="1" x14ac:dyDescent="0.25">
      <c r="A10" s="238"/>
      <c r="B10" s="118">
        <v>12</v>
      </c>
      <c r="C10" s="116">
        <v>6</v>
      </c>
      <c r="D10" s="116"/>
      <c r="E10" s="117">
        <v>0</v>
      </c>
      <c r="F10" s="116">
        <f t="shared" si="0"/>
        <v>0</v>
      </c>
      <c r="G10" s="113"/>
      <c r="H10" s="115">
        <v>77</v>
      </c>
      <c r="I10" s="114">
        <f t="shared" si="1"/>
        <v>452.76</v>
      </c>
      <c r="J10" s="113"/>
      <c r="K10" s="103">
        <v>111.96333333333</v>
      </c>
      <c r="L10" s="95">
        <f t="shared" si="2"/>
        <v>658.3443999999804</v>
      </c>
      <c r="M10" s="10"/>
      <c r="N10" s="103">
        <v>113.0829666666633</v>
      </c>
      <c r="O10" s="95">
        <f t="shared" si="3"/>
        <v>664.92784399998015</v>
      </c>
      <c r="P10" s="10"/>
      <c r="Q10" s="117">
        <v>84.7</v>
      </c>
      <c r="R10" s="185">
        <f t="shared" si="4"/>
        <v>498.03600000000006</v>
      </c>
      <c r="S10" s="113"/>
    </row>
    <row r="11" spans="1:19" ht="15" customHeight="1" x14ac:dyDescent="0.25">
      <c r="A11" s="238"/>
      <c r="B11" s="118">
        <v>13</v>
      </c>
      <c r="C11" s="116">
        <v>6</v>
      </c>
      <c r="D11" s="116"/>
      <c r="E11" s="117">
        <v>131</v>
      </c>
      <c r="F11" s="116">
        <f t="shared" si="0"/>
        <v>770.28</v>
      </c>
      <c r="G11" s="113"/>
      <c r="H11" s="115">
        <v>110</v>
      </c>
      <c r="I11" s="114">
        <f t="shared" si="1"/>
        <v>646.79999999999995</v>
      </c>
      <c r="J11" s="113"/>
      <c r="K11" s="103">
        <v>138.54966666666999</v>
      </c>
      <c r="L11" s="95">
        <f t="shared" si="2"/>
        <v>814.67204000001959</v>
      </c>
      <c r="M11" s="10"/>
      <c r="N11" s="103">
        <v>139.9351633333367</v>
      </c>
      <c r="O11" s="95">
        <f t="shared" si="3"/>
        <v>822.81876040001976</v>
      </c>
      <c r="P11" s="10"/>
      <c r="Q11" s="117">
        <v>114.4</v>
      </c>
      <c r="R11" s="185">
        <f t="shared" si="4"/>
        <v>672.67200000000003</v>
      </c>
      <c r="S11" s="113"/>
    </row>
    <row r="12" spans="1:19" ht="15" customHeight="1" x14ac:dyDescent="0.25">
      <c r="A12" s="238"/>
      <c r="B12" s="118">
        <v>14</v>
      </c>
      <c r="C12" s="116">
        <v>6</v>
      </c>
      <c r="D12" s="116"/>
      <c r="E12" s="117">
        <v>226</v>
      </c>
      <c r="F12" s="116">
        <f t="shared" si="0"/>
        <v>1328.8799999999999</v>
      </c>
      <c r="G12" s="113"/>
      <c r="H12" s="115">
        <v>243</v>
      </c>
      <c r="I12" s="114">
        <f t="shared" si="1"/>
        <v>1428.84</v>
      </c>
      <c r="J12" s="113"/>
      <c r="K12" s="103">
        <v>144.74533333333</v>
      </c>
      <c r="L12" s="95">
        <f t="shared" si="2"/>
        <v>851.10255999998037</v>
      </c>
      <c r="M12" s="10"/>
      <c r="N12" s="103">
        <v>146.1927866666633</v>
      </c>
      <c r="O12" s="95">
        <f t="shared" si="3"/>
        <v>859.61358559998007</v>
      </c>
      <c r="P12" s="10"/>
      <c r="Q12" s="117">
        <v>162.81</v>
      </c>
      <c r="R12" s="185">
        <f t="shared" si="4"/>
        <v>957.32280000000003</v>
      </c>
      <c r="S12" s="113"/>
    </row>
    <row r="13" spans="1:19" ht="15" customHeight="1" x14ac:dyDescent="0.25">
      <c r="A13" s="238"/>
      <c r="B13" s="118">
        <v>15</v>
      </c>
      <c r="C13" s="116">
        <v>6</v>
      </c>
      <c r="D13" s="116"/>
      <c r="E13" s="117">
        <v>130</v>
      </c>
      <c r="F13" s="116">
        <f t="shared" si="0"/>
        <v>764.4</v>
      </c>
      <c r="G13" s="113"/>
      <c r="H13" s="115">
        <v>134</v>
      </c>
      <c r="I13" s="114">
        <f t="shared" si="1"/>
        <v>787.92</v>
      </c>
      <c r="J13" s="113"/>
      <c r="K13" s="103">
        <v>110.422</v>
      </c>
      <c r="L13" s="95">
        <f t="shared" si="2"/>
        <v>649.28135999999995</v>
      </c>
      <c r="M13" s="10"/>
      <c r="N13" s="103">
        <v>111.52622</v>
      </c>
      <c r="O13" s="95">
        <f t="shared" si="3"/>
        <v>655.77417360000004</v>
      </c>
      <c r="P13" s="10"/>
      <c r="Q13" s="117">
        <v>140.70000000000002</v>
      </c>
      <c r="R13" s="185">
        <f t="shared" si="4"/>
        <v>827.31600000000003</v>
      </c>
      <c r="S13" s="113"/>
    </row>
    <row r="14" spans="1:19" ht="15" customHeight="1" x14ac:dyDescent="0.25">
      <c r="A14" s="238"/>
      <c r="B14" s="118">
        <v>16</v>
      </c>
      <c r="C14" s="116">
        <v>6</v>
      </c>
      <c r="D14" s="116"/>
      <c r="E14" s="117">
        <v>0</v>
      </c>
      <c r="F14" s="116">
        <f t="shared" si="0"/>
        <v>0</v>
      </c>
      <c r="G14" s="113"/>
      <c r="H14" s="115">
        <v>81</v>
      </c>
      <c r="I14" s="114">
        <f t="shared" si="1"/>
        <v>476.28</v>
      </c>
      <c r="J14" s="113"/>
      <c r="K14" s="103">
        <v>98.316666666667004</v>
      </c>
      <c r="L14" s="95">
        <f t="shared" si="2"/>
        <v>578.10200000000202</v>
      </c>
      <c r="M14" s="10"/>
      <c r="N14" s="103">
        <v>99.29983333333368</v>
      </c>
      <c r="O14" s="95">
        <f t="shared" si="3"/>
        <v>583.88302000000192</v>
      </c>
      <c r="P14" s="10"/>
      <c r="Q14" s="117">
        <v>86.67</v>
      </c>
      <c r="R14" s="185">
        <f t="shared" si="4"/>
        <v>509.61959999999999</v>
      </c>
      <c r="S14" s="113"/>
    </row>
    <row r="15" spans="1:19" ht="15" customHeight="1" x14ac:dyDescent="0.25">
      <c r="A15" s="238"/>
      <c r="B15" s="118">
        <v>109</v>
      </c>
      <c r="C15" s="116">
        <v>10</v>
      </c>
      <c r="D15" s="116"/>
      <c r="E15" s="117">
        <v>99</v>
      </c>
      <c r="F15" s="116">
        <f t="shared" si="0"/>
        <v>970.19999999999993</v>
      </c>
      <c r="G15" s="113"/>
      <c r="H15" s="115">
        <v>104</v>
      </c>
      <c r="I15" s="114">
        <f t="shared" si="1"/>
        <v>1019.1999999999999</v>
      </c>
      <c r="J15" s="113"/>
      <c r="K15" s="103">
        <v>70.313333333333006</v>
      </c>
      <c r="L15" s="95">
        <f t="shared" si="2"/>
        <v>689.07066666666344</v>
      </c>
      <c r="M15" s="10"/>
      <c r="N15" s="103">
        <v>71.016466666666332</v>
      </c>
      <c r="O15" s="95">
        <f t="shared" si="3"/>
        <v>695.96137333333013</v>
      </c>
      <c r="P15" s="10"/>
      <c r="Q15" s="117">
        <v>114.4</v>
      </c>
      <c r="R15" s="185">
        <f t="shared" si="4"/>
        <v>1121.1199999999999</v>
      </c>
      <c r="S15" s="113"/>
    </row>
    <row r="16" spans="1:19" ht="15" customHeight="1" x14ac:dyDescent="0.25">
      <c r="A16" s="238"/>
      <c r="B16" s="118">
        <v>110</v>
      </c>
      <c r="C16" s="116">
        <v>10</v>
      </c>
      <c r="D16" s="116"/>
      <c r="E16" s="117">
        <v>59</v>
      </c>
      <c r="F16" s="116">
        <f t="shared" si="0"/>
        <v>578.20000000000005</v>
      </c>
      <c r="G16" s="113"/>
      <c r="H16" s="115">
        <v>87</v>
      </c>
      <c r="I16" s="114">
        <f t="shared" si="1"/>
        <v>852.6</v>
      </c>
      <c r="J16" s="113"/>
      <c r="K16" s="103">
        <v>21.328666666667001</v>
      </c>
      <c r="L16" s="95">
        <f t="shared" si="2"/>
        <v>209.02093333333661</v>
      </c>
      <c r="M16" s="10"/>
      <c r="N16" s="103">
        <v>21.541953333333669</v>
      </c>
      <c r="O16" s="95">
        <f t="shared" si="3"/>
        <v>211.11114266666996</v>
      </c>
      <c r="P16" s="10"/>
      <c r="Q16" s="117">
        <v>90.48</v>
      </c>
      <c r="R16" s="185">
        <f t="shared" si="4"/>
        <v>886.70400000000006</v>
      </c>
      <c r="S16" s="113"/>
    </row>
    <row r="17" spans="1:19" ht="15" customHeight="1" x14ac:dyDescent="0.25">
      <c r="A17" s="238"/>
      <c r="B17" s="118">
        <v>111</v>
      </c>
      <c r="C17" s="116">
        <v>10</v>
      </c>
      <c r="D17" s="116"/>
      <c r="E17" s="117">
        <v>114</v>
      </c>
      <c r="F17" s="116">
        <f t="shared" si="0"/>
        <v>1117.2</v>
      </c>
      <c r="G17" s="113"/>
      <c r="H17" s="115">
        <v>120</v>
      </c>
      <c r="I17" s="114">
        <f t="shared" si="1"/>
        <v>1176</v>
      </c>
      <c r="J17" s="113"/>
      <c r="K17" s="103">
        <v>87.830666666667</v>
      </c>
      <c r="L17" s="95">
        <f t="shared" si="2"/>
        <v>860.74053333333666</v>
      </c>
      <c r="M17" s="10"/>
      <c r="N17" s="103">
        <v>88.708973333333674</v>
      </c>
      <c r="O17" s="95">
        <f t="shared" si="3"/>
        <v>869.34793866666996</v>
      </c>
      <c r="P17" s="10"/>
      <c r="Q17" s="117">
        <v>55.17</v>
      </c>
      <c r="R17" s="185">
        <f t="shared" si="4"/>
        <v>540.66600000000005</v>
      </c>
      <c r="S17" s="113"/>
    </row>
    <row r="18" spans="1:19" ht="15" customHeight="1" x14ac:dyDescent="0.25">
      <c r="A18" s="238"/>
      <c r="B18" s="118">
        <v>113</v>
      </c>
      <c r="C18" s="116">
        <v>10</v>
      </c>
      <c r="D18" s="116"/>
      <c r="E18" s="117">
        <v>0</v>
      </c>
      <c r="F18" s="116">
        <f t="shared" si="0"/>
        <v>0</v>
      </c>
      <c r="G18" s="113"/>
      <c r="H18" s="115">
        <v>3</v>
      </c>
      <c r="I18" s="114">
        <f t="shared" si="1"/>
        <v>29.4</v>
      </c>
      <c r="J18" s="113"/>
      <c r="K18" s="103">
        <v>24.237666666667</v>
      </c>
      <c r="L18" s="95">
        <f t="shared" si="2"/>
        <v>237.52913333333657</v>
      </c>
      <c r="M18" s="10"/>
      <c r="N18" s="103">
        <v>24.480043333333668</v>
      </c>
      <c r="O18" s="95">
        <f t="shared" si="3"/>
        <v>239.90442466666994</v>
      </c>
      <c r="P18" s="10"/>
      <c r="Q18" s="117">
        <v>2.4300000000000002</v>
      </c>
      <c r="R18" s="185">
        <f t="shared" si="4"/>
        <v>23.814</v>
      </c>
      <c r="S18" s="113"/>
    </row>
    <row r="19" spans="1:19" ht="15" customHeight="1" x14ac:dyDescent="0.25">
      <c r="A19" s="238"/>
      <c r="B19" s="118">
        <v>114</v>
      </c>
      <c r="C19" s="116">
        <v>10</v>
      </c>
      <c r="D19" s="116"/>
      <c r="E19" s="117">
        <v>287</v>
      </c>
      <c r="F19" s="116">
        <f t="shared" si="0"/>
        <v>2812.6</v>
      </c>
      <c r="G19" s="113"/>
      <c r="H19" s="115">
        <v>332</v>
      </c>
      <c r="I19" s="114">
        <f t="shared" si="1"/>
        <v>3253.6</v>
      </c>
      <c r="J19" s="113"/>
      <c r="K19" s="103">
        <v>197.89066666667</v>
      </c>
      <c r="L19" s="95">
        <f t="shared" si="2"/>
        <v>1939.3285333333658</v>
      </c>
      <c r="M19" s="10"/>
      <c r="N19" s="103">
        <v>199.86957333333669</v>
      </c>
      <c r="O19" s="95">
        <f t="shared" si="3"/>
        <v>1958.7218186666996</v>
      </c>
      <c r="P19" s="10"/>
      <c r="Q19" s="117">
        <v>365.20000000000005</v>
      </c>
      <c r="R19" s="185">
        <f t="shared" si="4"/>
        <v>3578.9600000000005</v>
      </c>
      <c r="S19" s="113"/>
    </row>
    <row r="20" spans="1:19" ht="15" customHeight="1" x14ac:dyDescent="0.25">
      <c r="A20" s="238"/>
      <c r="B20" s="118">
        <v>115</v>
      </c>
      <c r="C20" s="116">
        <v>10</v>
      </c>
      <c r="D20" s="116"/>
      <c r="E20" s="117">
        <v>226</v>
      </c>
      <c r="F20" s="116">
        <f t="shared" si="0"/>
        <v>2214.8000000000002</v>
      </c>
      <c r="G20" s="113"/>
      <c r="H20" s="115">
        <v>261</v>
      </c>
      <c r="I20" s="114">
        <f t="shared" si="1"/>
        <v>2557.7999999999997</v>
      </c>
      <c r="J20" s="113"/>
      <c r="K20" s="103">
        <v>154.37766666667</v>
      </c>
      <c r="L20" s="95">
        <f t="shared" si="2"/>
        <v>1512.9011333333658</v>
      </c>
      <c r="M20" s="10"/>
      <c r="N20" s="103">
        <v>155.9214433333367</v>
      </c>
      <c r="O20" s="95">
        <f t="shared" si="3"/>
        <v>1528.0301446666997</v>
      </c>
      <c r="P20" s="10"/>
      <c r="Q20" s="117">
        <v>171.44</v>
      </c>
      <c r="R20" s="185">
        <f t="shared" si="4"/>
        <v>1680.1120000000001</v>
      </c>
      <c r="S20" s="113"/>
    </row>
    <row r="21" spans="1:19" ht="15" customHeight="1" x14ac:dyDescent="0.25">
      <c r="A21" s="238"/>
      <c r="B21" s="118">
        <v>117</v>
      </c>
      <c r="C21" s="116">
        <v>10</v>
      </c>
      <c r="D21" s="116"/>
      <c r="E21" s="117">
        <v>100</v>
      </c>
      <c r="F21" s="116">
        <f t="shared" si="0"/>
        <v>980</v>
      </c>
      <c r="G21" s="113"/>
      <c r="H21" s="115">
        <v>100</v>
      </c>
      <c r="I21" s="114">
        <f t="shared" si="1"/>
        <v>980</v>
      </c>
      <c r="J21" s="113"/>
      <c r="K21" s="103">
        <v>74.957666666666995</v>
      </c>
      <c r="L21" s="95">
        <f t="shared" si="2"/>
        <v>734.58513333333656</v>
      </c>
      <c r="M21" s="10"/>
      <c r="N21" s="103">
        <v>75.707243333333665</v>
      </c>
      <c r="O21" s="95">
        <f t="shared" si="3"/>
        <v>741.93098466666993</v>
      </c>
      <c r="P21" s="10"/>
      <c r="Q21" s="117">
        <v>67</v>
      </c>
      <c r="R21" s="185">
        <f t="shared" si="4"/>
        <v>656.6</v>
      </c>
      <c r="S21" s="113"/>
    </row>
    <row r="22" spans="1:19" ht="15" customHeight="1" x14ac:dyDescent="0.25">
      <c r="A22" s="238"/>
      <c r="B22" s="118">
        <v>118</v>
      </c>
      <c r="C22" s="116">
        <v>10</v>
      </c>
      <c r="D22" s="116"/>
      <c r="E22" s="117">
        <v>59</v>
      </c>
      <c r="F22" s="116">
        <f t="shared" si="0"/>
        <v>578.20000000000005</v>
      </c>
      <c r="G22" s="113"/>
      <c r="H22" s="115">
        <v>52</v>
      </c>
      <c r="I22" s="114">
        <f t="shared" si="1"/>
        <v>509.59999999999997</v>
      </c>
      <c r="J22" s="113"/>
      <c r="K22" s="103">
        <v>37.570666666667002</v>
      </c>
      <c r="L22" s="95">
        <f t="shared" si="2"/>
        <v>368.1925333333366</v>
      </c>
      <c r="M22" s="10"/>
      <c r="N22" s="103">
        <v>37.946373333333675</v>
      </c>
      <c r="O22" s="95">
        <f t="shared" si="3"/>
        <v>371.87445866666997</v>
      </c>
      <c r="P22" s="10"/>
      <c r="Q22" s="117">
        <v>54.6</v>
      </c>
      <c r="R22" s="185">
        <f t="shared" si="4"/>
        <v>535.08000000000004</v>
      </c>
      <c r="S22" s="113"/>
    </row>
    <row r="23" spans="1:19" ht="15" customHeight="1" x14ac:dyDescent="0.25">
      <c r="A23" s="238"/>
      <c r="B23" s="118">
        <v>119</v>
      </c>
      <c r="C23" s="116">
        <v>10</v>
      </c>
      <c r="D23" s="116"/>
      <c r="E23" s="117">
        <v>29</v>
      </c>
      <c r="F23" s="116">
        <f t="shared" si="0"/>
        <v>284.2</v>
      </c>
      <c r="G23" s="113"/>
      <c r="H23" s="115">
        <v>29</v>
      </c>
      <c r="I23" s="114">
        <f t="shared" si="1"/>
        <v>284.2</v>
      </c>
      <c r="J23" s="113"/>
      <c r="K23" s="103">
        <v>22.842666666667</v>
      </c>
      <c r="L23" s="95">
        <f t="shared" si="2"/>
        <v>223.85813333333661</v>
      </c>
      <c r="M23" s="10"/>
      <c r="N23" s="103">
        <v>23.071093333333671</v>
      </c>
      <c r="O23" s="95">
        <f t="shared" si="3"/>
        <v>226.09671466666995</v>
      </c>
      <c r="P23" s="10"/>
      <c r="Q23" s="117">
        <v>31.03</v>
      </c>
      <c r="R23" s="185">
        <f t="shared" si="4"/>
        <v>304.09399999999999</v>
      </c>
      <c r="S23" s="113"/>
    </row>
    <row r="24" spans="1:19" ht="15" customHeight="1" x14ac:dyDescent="0.25">
      <c r="A24" s="238"/>
      <c r="B24" s="118">
        <v>120</v>
      </c>
      <c r="C24" s="116">
        <v>10</v>
      </c>
      <c r="D24" s="116"/>
      <c r="E24" s="117">
        <v>40</v>
      </c>
      <c r="F24" s="116">
        <f t="shared" si="0"/>
        <v>392</v>
      </c>
      <c r="G24" s="113"/>
      <c r="H24" s="115">
        <v>39</v>
      </c>
      <c r="I24" s="114">
        <f t="shared" si="1"/>
        <v>382.2</v>
      </c>
      <c r="J24" s="113"/>
      <c r="K24" s="103">
        <v>42.099333333333</v>
      </c>
      <c r="L24" s="95">
        <f t="shared" si="2"/>
        <v>412.57346666666336</v>
      </c>
      <c r="M24" s="10"/>
      <c r="N24" s="103">
        <v>42.520326666666328</v>
      </c>
      <c r="O24" s="95">
        <f t="shared" si="3"/>
        <v>416.69920133333</v>
      </c>
      <c r="P24" s="10"/>
      <c r="Q24" s="117">
        <v>42.900000000000006</v>
      </c>
      <c r="R24" s="185">
        <f t="shared" si="4"/>
        <v>420.42000000000007</v>
      </c>
      <c r="S24" s="113"/>
    </row>
    <row r="25" spans="1:19" ht="15" customHeight="1" x14ac:dyDescent="0.25">
      <c r="A25" s="238"/>
      <c r="B25" s="118">
        <v>209</v>
      </c>
      <c r="C25" s="116">
        <v>10</v>
      </c>
      <c r="D25" s="116"/>
      <c r="E25" s="117">
        <v>69</v>
      </c>
      <c r="F25" s="116">
        <f t="shared" si="0"/>
        <v>676.19999999999993</v>
      </c>
      <c r="G25" s="113"/>
      <c r="H25" s="115">
        <v>75</v>
      </c>
      <c r="I25" s="114">
        <f t="shared" si="1"/>
        <v>735</v>
      </c>
      <c r="J25" s="113"/>
      <c r="K25" s="103">
        <v>51.145000000000003</v>
      </c>
      <c r="L25" s="95">
        <f t="shared" si="2"/>
        <v>501.22100000000006</v>
      </c>
      <c r="M25" s="10"/>
      <c r="N25" s="103">
        <v>51.656450000000007</v>
      </c>
      <c r="O25" s="95">
        <f t="shared" si="3"/>
        <v>506.23321000000004</v>
      </c>
      <c r="P25" s="10"/>
      <c r="Q25" s="117">
        <v>78</v>
      </c>
      <c r="R25" s="185">
        <f t="shared" si="4"/>
        <v>764.4</v>
      </c>
      <c r="S25" s="113"/>
    </row>
    <row r="26" spans="1:19" ht="15" customHeight="1" x14ac:dyDescent="0.25">
      <c r="A26" s="238"/>
      <c r="B26" s="118">
        <v>210</v>
      </c>
      <c r="C26" s="116">
        <v>10</v>
      </c>
      <c r="D26" s="116"/>
      <c r="E26" s="117">
        <v>0</v>
      </c>
      <c r="F26" s="116">
        <f t="shared" si="0"/>
        <v>0</v>
      </c>
      <c r="G26" s="113"/>
      <c r="H26" s="115">
        <v>40</v>
      </c>
      <c r="I26" s="114">
        <f t="shared" si="1"/>
        <v>392</v>
      </c>
      <c r="J26" s="113"/>
      <c r="K26" s="103">
        <v>9.0126666666666999</v>
      </c>
      <c r="L26" s="95">
        <f t="shared" si="2"/>
        <v>88.324133333333663</v>
      </c>
      <c r="M26" s="10"/>
      <c r="N26" s="103">
        <v>9.1027933333333664</v>
      </c>
      <c r="O26" s="95">
        <f t="shared" si="3"/>
        <v>89.207374666666993</v>
      </c>
      <c r="P26" s="10"/>
      <c r="Q26" s="117">
        <v>56.17</v>
      </c>
      <c r="R26" s="185">
        <f t="shared" si="4"/>
        <v>550.46600000000001</v>
      </c>
      <c r="S26" s="113"/>
    </row>
    <row r="27" spans="1:19" ht="15" customHeight="1" x14ac:dyDescent="0.25">
      <c r="A27" s="238"/>
      <c r="B27" s="118">
        <v>211</v>
      </c>
      <c r="C27" s="116">
        <v>10</v>
      </c>
      <c r="D27" s="116"/>
      <c r="E27" s="117">
        <v>128</v>
      </c>
      <c r="F27" s="116">
        <f t="shared" si="0"/>
        <v>1254.4000000000001</v>
      </c>
      <c r="G27" s="113"/>
      <c r="H27" s="115">
        <v>123</v>
      </c>
      <c r="I27" s="114">
        <f t="shared" si="1"/>
        <v>1205.4000000000001</v>
      </c>
      <c r="J27" s="113"/>
      <c r="K27" s="103">
        <v>85.826999999999998</v>
      </c>
      <c r="L27" s="95">
        <f t="shared" si="2"/>
        <v>841.1046</v>
      </c>
      <c r="M27" s="10"/>
      <c r="N27" s="103">
        <v>86.685270000000003</v>
      </c>
      <c r="O27" s="95">
        <f t="shared" si="3"/>
        <v>849.51564600000006</v>
      </c>
      <c r="P27" s="10"/>
      <c r="Q27" s="117">
        <v>99.63000000000001</v>
      </c>
      <c r="R27" s="185">
        <f t="shared" si="4"/>
        <v>976.37400000000002</v>
      </c>
      <c r="S27" s="113"/>
    </row>
    <row r="28" spans="1:19" ht="15" customHeight="1" x14ac:dyDescent="0.25">
      <c r="A28" s="238"/>
      <c r="B28" s="118">
        <v>212</v>
      </c>
      <c r="C28" s="116">
        <v>10</v>
      </c>
      <c r="D28" s="116"/>
      <c r="E28" s="117">
        <v>68</v>
      </c>
      <c r="F28" s="116">
        <f t="shared" si="0"/>
        <v>666.4</v>
      </c>
      <c r="G28" s="113"/>
      <c r="H28" s="115">
        <v>42</v>
      </c>
      <c r="I28" s="114">
        <f t="shared" si="1"/>
        <v>411.59999999999997</v>
      </c>
      <c r="J28" s="113"/>
      <c r="K28" s="103">
        <v>25.989666666666999</v>
      </c>
      <c r="L28" s="95">
        <f t="shared" si="2"/>
        <v>254.69873333333661</v>
      </c>
      <c r="M28" s="10"/>
      <c r="N28" s="103">
        <v>26.249563333333668</v>
      </c>
      <c r="O28" s="95">
        <f t="shared" si="3"/>
        <v>257.24572066666997</v>
      </c>
      <c r="P28" s="10"/>
      <c r="Q28" s="117">
        <v>46.2</v>
      </c>
      <c r="R28" s="185">
        <f t="shared" si="4"/>
        <v>452.76</v>
      </c>
      <c r="S28" s="113"/>
    </row>
    <row r="29" spans="1:19" ht="15" customHeight="1" x14ac:dyDescent="0.25">
      <c r="A29" s="238"/>
      <c r="B29" s="118">
        <v>213</v>
      </c>
      <c r="C29" s="116">
        <v>10</v>
      </c>
      <c r="D29" s="116"/>
      <c r="E29" s="117">
        <v>141</v>
      </c>
      <c r="F29" s="116">
        <f t="shared" si="0"/>
        <v>1381.8</v>
      </c>
      <c r="G29" s="113"/>
      <c r="H29" s="115">
        <v>138</v>
      </c>
      <c r="I29" s="114">
        <f t="shared" si="1"/>
        <v>1352.3999999999999</v>
      </c>
      <c r="J29" s="113"/>
      <c r="K29" s="103">
        <v>102.37166666667</v>
      </c>
      <c r="L29" s="95">
        <f t="shared" si="2"/>
        <v>1003.2423333333659</v>
      </c>
      <c r="M29" s="10"/>
      <c r="N29" s="103">
        <v>103.3953833333367</v>
      </c>
      <c r="O29" s="95">
        <f t="shared" si="3"/>
        <v>1013.2747566666995</v>
      </c>
      <c r="P29" s="10"/>
      <c r="Q29" s="117">
        <v>143.52000000000001</v>
      </c>
      <c r="R29" s="185">
        <f t="shared" si="4"/>
        <v>1406.4960000000001</v>
      </c>
      <c r="S29" s="113"/>
    </row>
    <row r="30" spans="1:19" ht="15" customHeight="1" x14ac:dyDescent="0.25">
      <c r="A30" s="238"/>
      <c r="B30" s="116">
        <v>214</v>
      </c>
      <c r="C30" s="116">
        <v>10</v>
      </c>
      <c r="D30" s="116"/>
      <c r="E30" s="117">
        <v>110</v>
      </c>
      <c r="F30" s="116">
        <f t="shared" si="0"/>
        <v>1078</v>
      </c>
      <c r="G30" s="113"/>
      <c r="H30" s="115">
        <v>8</v>
      </c>
      <c r="I30" s="114">
        <f t="shared" si="1"/>
        <v>78.400000000000006</v>
      </c>
      <c r="J30" s="113"/>
      <c r="K30" s="103">
        <v>82.030666666667003</v>
      </c>
      <c r="L30" s="95">
        <f t="shared" si="2"/>
        <v>803.90053333333663</v>
      </c>
      <c r="M30" s="10"/>
      <c r="N30" s="103">
        <v>82.85097333333367</v>
      </c>
      <c r="O30" s="95">
        <f t="shared" si="3"/>
        <v>811.93953866666993</v>
      </c>
      <c r="P30" s="10"/>
      <c r="Q30" s="117">
        <v>5.36</v>
      </c>
      <c r="R30" s="185">
        <f t="shared" si="4"/>
        <v>52.527999999999999</v>
      </c>
      <c r="S30" s="113"/>
    </row>
    <row r="31" spans="1:19" ht="15" customHeight="1" x14ac:dyDescent="0.25">
      <c r="A31" s="238"/>
      <c r="B31" s="116">
        <v>215</v>
      </c>
      <c r="C31" s="116">
        <v>10</v>
      </c>
      <c r="D31" s="116"/>
      <c r="E31" s="117">
        <v>172</v>
      </c>
      <c r="F31" s="116">
        <f t="shared" si="0"/>
        <v>1685.6</v>
      </c>
      <c r="G31" s="113"/>
      <c r="H31" s="115">
        <v>217</v>
      </c>
      <c r="I31" s="114">
        <f t="shared" si="1"/>
        <v>2126.6</v>
      </c>
      <c r="J31" s="113"/>
      <c r="K31" s="103">
        <v>144.881</v>
      </c>
      <c r="L31" s="95">
        <f t="shared" si="2"/>
        <v>1419.8337999999999</v>
      </c>
      <c r="M31" s="10"/>
      <c r="N31" s="103">
        <v>146.32981000000001</v>
      </c>
      <c r="O31" s="95">
        <f t="shared" si="3"/>
        <v>1434.032138</v>
      </c>
      <c r="P31" s="10"/>
      <c r="Q31" s="117">
        <v>127.85</v>
      </c>
      <c r="R31" s="185">
        <f t="shared" si="4"/>
        <v>1252.93</v>
      </c>
      <c r="S31" s="113"/>
    </row>
    <row r="32" spans="1:19" ht="15" customHeight="1" x14ac:dyDescent="0.25">
      <c r="A32" s="238"/>
      <c r="B32" s="116">
        <v>216</v>
      </c>
      <c r="C32" s="116">
        <v>10</v>
      </c>
      <c r="D32" s="116"/>
      <c r="E32" s="117">
        <v>55</v>
      </c>
      <c r="F32" s="116">
        <f t="shared" si="0"/>
        <v>539</v>
      </c>
      <c r="G32" s="113"/>
      <c r="H32" s="115">
        <v>57</v>
      </c>
      <c r="I32" s="114">
        <f t="shared" si="1"/>
        <v>558.6</v>
      </c>
      <c r="J32" s="113"/>
      <c r="K32" s="103">
        <v>46.921666666667001</v>
      </c>
      <c r="L32" s="95">
        <f t="shared" si="2"/>
        <v>459.83233333333658</v>
      </c>
      <c r="M32" s="10"/>
      <c r="N32" s="103">
        <v>47.390883333333669</v>
      </c>
      <c r="O32" s="95">
        <f t="shared" si="3"/>
        <v>464.43065666666996</v>
      </c>
      <c r="P32" s="10"/>
      <c r="Q32" s="117">
        <v>60.99</v>
      </c>
      <c r="R32" s="185">
        <f t="shared" si="4"/>
        <v>597.702</v>
      </c>
      <c r="S32" s="113"/>
    </row>
    <row r="33" spans="1:19" ht="15" customHeight="1" x14ac:dyDescent="0.25">
      <c r="A33" s="238"/>
      <c r="B33" s="116">
        <v>217</v>
      </c>
      <c r="C33" s="116">
        <v>10</v>
      </c>
      <c r="D33" s="116"/>
      <c r="E33" s="117">
        <v>27</v>
      </c>
      <c r="F33" s="116">
        <f t="shared" si="0"/>
        <v>264.60000000000002</v>
      </c>
      <c r="G33" s="113"/>
      <c r="H33" s="115">
        <v>29</v>
      </c>
      <c r="I33" s="114">
        <f t="shared" si="1"/>
        <v>284.2</v>
      </c>
      <c r="J33" s="113"/>
      <c r="K33" s="103">
        <v>24.071999999999999</v>
      </c>
      <c r="L33" s="95">
        <f t="shared" si="2"/>
        <v>235.90559999999999</v>
      </c>
      <c r="M33" s="10"/>
      <c r="N33" s="103">
        <v>24.312719999999999</v>
      </c>
      <c r="O33" s="95">
        <f t="shared" si="3"/>
        <v>238.26465599999997</v>
      </c>
      <c r="P33" s="10"/>
      <c r="Q33" s="117">
        <v>31.900000000000002</v>
      </c>
      <c r="R33" s="185">
        <f t="shared" si="4"/>
        <v>312.62</v>
      </c>
      <c r="S33" s="113"/>
    </row>
    <row r="34" spans="1:19" ht="15" customHeight="1" x14ac:dyDescent="0.25">
      <c r="A34" s="238"/>
      <c r="B34" s="116">
        <v>218</v>
      </c>
      <c r="C34" s="116">
        <v>10</v>
      </c>
      <c r="D34" s="116"/>
      <c r="E34" s="117">
        <v>114</v>
      </c>
      <c r="F34" s="116">
        <f t="shared" si="0"/>
        <v>1117.2</v>
      </c>
      <c r="G34" s="113"/>
      <c r="H34" s="115">
        <v>121</v>
      </c>
      <c r="I34" s="114">
        <f t="shared" si="1"/>
        <v>1185.8</v>
      </c>
      <c r="J34" s="113"/>
      <c r="K34" s="103">
        <v>82.766666666667007</v>
      </c>
      <c r="L34" s="95">
        <f t="shared" si="2"/>
        <v>811.11333333333664</v>
      </c>
      <c r="M34" s="10"/>
      <c r="N34" s="103">
        <v>83.59433333333368</v>
      </c>
      <c r="O34" s="95">
        <f t="shared" si="3"/>
        <v>819.22446666667008</v>
      </c>
      <c r="P34" s="10"/>
      <c r="Q34" s="117">
        <v>125.84</v>
      </c>
      <c r="R34" s="185">
        <f t="shared" si="4"/>
        <v>1233.232</v>
      </c>
      <c r="S34" s="113"/>
    </row>
    <row r="35" spans="1:19" ht="15" customHeight="1" thickBot="1" x14ac:dyDescent="0.3">
      <c r="A35" s="239"/>
      <c r="B35" s="112">
        <v>219</v>
      </c>
      <c r="C35" s="112">
        <v>10</v>
      </c>
      <c r="D35" s="108"/>
      <c r="E35" s="111">
        <v>29</v>
      </c>
      <c r="F35" s="109">
        <f t="shared" si="0"/>
        <v>284.2</v>
      </c>
      <c r="G35" s="110"/>
      <c r="H35" s="109">
        <v>51</v>
      </c>
      <c r="I35" s="108">
        <f t="shared" si="1"/>
        <v>499.8</v>
      </c>
      <c r="J35" s="107"/>
      <c r="K35" s="102">
        <v>44.112000000000002</v>
      </c>
      <c r="L35" s="98">
        <f t="shared" si="2"/>
        <v>432.29759999999999</v>
      </c>
      <c r="M35" s="91"/>
      <c r="N35" s="102">
        <v>44.55312</v>
      </c>
      <c r="O35" s="98">
        <f t="shared" si="3"/>
        <v>436.62057600000003</v>
      </c>
      <c r="P35" s="130"/>
      <c r="Q35" s="111">
        <v>57.17</v>
      </c>
      <c r="R35" s="186">
        <f t="shared" si="4"/>
        <v>560.26600000000008</v>
      </c>
      <c r="S35" s="107"/>
    </row>
    <row r="36" spans="1:19" ht="15" customHeight="1" x14ac:dyDescent="0.25">
      <c r="A36" s="237" t="s">
        <v>17</v>
      </c>
      <c r="B36" s="19">
        <v>201</v>
      </c>
      <c r="C36" s="3">
        <v>6</v>
      </c>
      <c r="D36" s="87"/>
      <c r="E36" s="37">
        <v>176</v>
      </c>
      <c r="F36" s="3">
        <f t="shared" ref="F36:F67" si="5">C36*E36*0.98</f>
        <v>1034.8799999999999</v>
      </c>
      <c r="G36" s="90"/>
      <c r="H36" s="3">
        <v>209</v>
      </c>
      <c r="I36" s="87">
        <f t="shared" ref="I36:I67" si="6">C36*H36*0.98</f>
        <v>1228.92</v>
      </c>
      <c r="J36" s="9"/>
      <c r="K36" s="106">
        <v>52.411999999999999</v>
      </c>
      <c r="L36" s="97">
        <f t="shared" ref="L36:L67" si="7">C36*K36*0.98</f>
        <v>308.18255999999997</v>
      </c>
      <c r="M36" s="90"/>
      <c r="N36" s="106">
        <v>52.936120000000003</v>
      </c>
      <c r="O36" s="97">
        <f t="shared" si="3"/>
        <v>311.26438559999997</v>
      </c>
      <c r="P36" s="129"/>
      <c r="Q36" s="4">
        <v>169.29000000000002</v>
      </c>
      <c r="R36" s="187">
        <f t="shared" si="4"/>
        <v>995.42520000000013</v>
      </c>
      <c r="S36" s="33"/>
    </row>
    <row r="37" spans="1:19" ht="15" customHeight="1" x14ac:dyDescent="0.25">
      <c r="A37" s="238"/>
      <c r="B37" s="17">
        <v>204</v>
      </c>
      <c r="C37" s="17">
        <v>6</v>
      </c>
      <c r="D37" s="17"/>
      <c r="E37" s="15">
        <v>172</v>
      </c>
      <c r="F37" s="17">
        <f t="shared" si="5"/>
        <v>1011.36</v>
      </c>
      <c r="G37" s="10"/>
      <c r="H37" s="24">
        <v>172</v>
      </c>
      <c r="I37" s="29">
        <f t="shared" si="6"/>
        <v>1011.36</v>
      </c>
      <c r="J37" s="10"/>
      <c r="K37" s="103">
        <v>127.322</v>
      </c>
      <c r="L37" s="95">
        <f t="shared" si="7"/>
        <v>748.65336000000002</v>
      </c>
      <c r="M37" s="10"/>
      <c r="N37" s="103">
        <v>128.59522000000001</v>
      </c>
      <c r="O37" s="95">
        <f t="shared" si="3"/>
        <v>756.13989360000005</v>
      </c>
      <c r="P37" s="10"/>
      <c r="Q37" s="24">
        <v>189.20000000000002</v>
      </c>
      <c r="R37" s="185">
        <f t="shared" si="4"/>
        <v>1112.4960000000001</v>
      </c>
      <c r="S37" s="10"/>
    </row>
    <row r="38" spans="1:19" ht="15" customHeight="1" x14ac:dyDescent="0.25">
      <c r="A38" s="238"/>
      <c r="B38" s="17">
        <v>210</v>
      </c>
      <c r="C38" s="17">
        <v>6</v>
      </c>
      <c r="D38" s="17"/>
      <c r="E38" s="15">
        <v>116</v>
      </c>
      <c r="F38" s="17">
        <f t="shared" si="5"/>
        <v>682.08</v>
      </c>
      <c r="G38" s="10"/>
      <c r="H38" s="24">
        <v>132</v>
      </c>
      <c r="I38" s="29">
        <f t="shared" si="6"/>
        <v>776.16</v>
      </c>
      <c r="J38" s="10"/>
      <c r="K38" s="103">
        <v>125.39033333333001</v>
      </c>
      <c r="L38" s="95">
        <f t="shared" si="7"/>
        <v>737.29515999998046</v>
      </c>
      <c r="M38" s="10"/>
      <c r="N38" s="103">
        <v>126.6442366666633</v>
      </c>
      <c r="O38" s="95">
        <f t="shared" si="3"/>
        <v>744.66811159998019</v>
      </c>
      <c r="P38" s="10"/>
      <c r="Q38" s="24">
        <v>137.28</v>
      </c>
      <c r="R38" s="185">
        <f t="shared" si="4"/>
        <v>807.20640000000003</v>
      </c>
      <c r="S38" s="10"/>
    </row>
    <row r="39" spans="1:19" ht="15" customHeight="1" x14ac:dyDescent="0.25">
      <c r="A39" s="238"/>
      <c r="B39" s="17">
        <v>305</v>
      </c>
      <c r="C39" s="17">
        <v>6</v>
      </c>
      <c r="D39" s="17"/>
      <c r="E39" s="15">
        <v>87</v>
      </c>
      <c r="F39" s="17">
        <f t="shared" si="5"/>
        <v>511.56</v>
      </c>
      <c r="G39" s="10"/>
      <c r="H39" s="24">
        <v>106</v>
      </c>
      <c r="I39" s="29">
        <f t="shared" si="6"/>
        <v>623.28</v>
      </c>
      <c r="J39" s="10"/>
      <c r="K39" s="103">
        <v>77.862666666666996</v>
      </c>
      <c r="L39" s="95">
        <f t="shared" si="7"/>
        <v>457.83248000000191</v>
      </c>
      <c r="M39" s="10"/>
      <c r="N39" s="103">
        <v>78.641293333333664</v>
      </c>
      <c r="O39" s="95">
        <f t="shared" si="3"/>
        <v>462.41080480000193</v>
      </c>
      <c r="P39" s="10"/>
      <c r="Q39" s="24">
        <v>71.02000000000001</v>
      </c>
      <c r="R39" s="185">
        <f t="shared" si="4"/>
        <v>417.59760000000006</v>
      </c>
      <c r="S39" s="10"/>
    </row>
    <row r="40" spans="1:19" ht="15" customHeight="1" x14ac:dyDescent="0.25">
      <c r="A40" s="238"/>
      <c r="B40" s="17">
        <v>307</v>
      </c>
      <c r="C40" s="17">
        <v>6</v>
      </c>
      <c r="D40" s="17"/>
      <c r="E40" s="15">
        <v>61</v>
      </c>
      <c r="F40" s="17">
        <f t="shared" si="5"/>
        <v>358.68</v>
      </c>
      <c r="G40" s="10"/>
      <c r="H40" s="24">
        <v>65</v>
      </c>
      <c r="I40" s="29">
        <f t="shared" si="6"/>
        <v>382.2</v>
      </c>
      <c r="J40" s="10"/>
      <c r="K40" s="103">
        <v>45.928333333333001</v>
      </c>
      <c r="L40" s="95">
        <f t="shared" si="7"/>
        <v>270.05859999999802</v>
      </c>
      <c r="M40" s="10"/>
      <c r="N40" s="103">
        <v>46.387616666666332</v>
      </c>
      <c r="O40" s="95">
        <f t="shared" si="3"/>
        <v>272.75918599999801</v>
      </c>
      <c r="P40" s="10"/>
      <c r="Q40" s="24">
        <v>68.25</v>
      </c>
      <c r="R40" s="185">
        <f t="shared" si="4"/>
        <v>401.31</v>
      </c>
      <c r="S40" s="10"/>
    </row>
    <row r="41" spans="1:19" ht="15" customHeight="1" x14ac:dyDescent="0.25">
      <c r="A41" s="238"/>
      <c r="B41" s="17">
        <v>310</v>
      </c>
      <c r="C41" s="17">
        <v>6</v>
      </c>
      <c r="D41" s="17"/>
      <c r="E41" s="15">
        <v>68</v>
      </c>
      <c r="F41" s="17">
        <f t="shared" si="5"/>
        <v>399.84</v>
      </c>
      <c r="G41" s="10"/>
      <c r="H41" s="24">
        <v>73</v>
      </c>
      <c r="I41" s="29">
        <f t="shared" si="6"/>
        <v>429.24</v>
      </c>
      <c r="J41" s="10"/>
      <c r="K41" s="103">
        <v>51.127333333332999</v>
      </c>
      <c r="L41" s="95">
        <f t="shared" si="7"/>
        <v>300.628719999998</v>
      </c>
      <c r="M41" s="10"/>
      <c r="N41" s="103">
        <v>51.638606666666327</v>
      </c>
      <c r="O41" s="95">
        <f t="shared" si="3"/>
        <v>303.63500719999797</v>
      </c>
      <c r="P41" s="10"/>
      <c r="Q41" s="24">
        <v>78.11</v>
      </c>
      <c r="R41" s="185">
        <f t="shared" si="4"/>
        <v>459.28679999999997</v>
      </c>
      <c r="S41" s="10"/>
    </row>
    <row r="42" spans="1:19" ht="15" customHeight="1" x14ac:dyDescent="0.25">
      <c r="A42" s="238"/>
      <c r="B42" s="17">
        <v>405</v>
      </c>
      <c r="C42" s="17">
        <v>6</v>
      </c>
      <c r="D42" s="17"/>
      <c r="E42" s="15">
        <v>112</v>
      </c>
      <c r="F42" s="17">
        <f t="shared" si="5"/>
        <v>658.56</v>
      </c>
      <c r="G42" s="10"/>
      <c r="H42" s="24">
        <v>108</v>
      </c>
      <c r="I42" s="29">
        <f t="shared" si="6"/>
        <v>635.04</v>
      </c>
      <c r="J42" s="10"/>
      <c r="K42" s="103">
        <v>83.766333333332994</v>
      </c>
      <c r="L42" s="95">
        <f t="shared" si="7"/>
        <v>492.54603999999802</v>
      </c>
      <c r="M42" s="10"/>
      <c r="N42" s="103">
        <v>84.603996666666319</v>
      </c>
      <c r="O42" s="95">
        <f t="shared" si="3"/>
        <v>497.47150039999792</v>
      </c>
      <c r="P42" s="10"/>
      <c r="Q42" s="24">
        <v>118.80000000000001</v>
      </c>
      <c r="R42" s="185">
        <f t="shared" si="4"/>
        <v>698.5440000000001</v>
      </c>
      <c r="S42" s="10"/>
    </row>
    <row r="43" spans="1:19" ht="15" customHeight="1" x14ac:dyDescent="0.25">
      <c r="A43" s="238"/>
      <c r="B43" s="17">
        <v>409</v>
      </c>
      <c r="C43" s="17">
        <v>6</v>
      </c>
      <c r="D43" s="17"/>
      <c r="E43" s="15">
        <v>233</v>
      </c>
      <c r="F43" s="17">
        <f t="shared" si="5"/>
        <v>1370.04</v>
      </c>
      <c r="G43" s="10"/>
      <c r="H43" s="24">
        <v>202</v>
      </c>
      <c r="I43" s="29">
        <f t="shared" si="6"/>
        <v>1187.76</v>
      </c>
      <c r="J43" s="10"/>
      <c r="K43" s="103">
        <v>186.01933333333</v>
      </c>
      <c r="L43" s="95">
        <f t="shared" si="7"/>
        <v>1093.7936799999804</v>
      </c>
      <c r="M43" s="10"/>
      <c r="N43" s="103">
        <v>187.87952666666331</v>
      </c>
      <c r="O43" s="95">
        <f t="shared" si="3"/>
        <v>1104.7316167999802</v>
      </c>
      <c r="P43" s="10"/>
      <c r="Q43" s="24">
        <v>210.08</v>
      </c>
      <c r="R43" s="185">
        <f t="shared" si="4"/>
        <v>1235.2704000000001</v>
      </c>
      <c r="S43" s="10"/>
    </row>
    <row r="44" spans="1:19" ht="15" customHeight="1" x14ac:dyDescent="0.25">
      <c r="A44" s="238"/>
      <c r="B44" s="17">
        <v>15</v>
      </c>
      <c r="C44" s="17">
        <v>10</v>
      </c>
      <c r="D44" s="17"/>
      <c r="E44" s="15">
        <v>101</v>
      </c>
      <c r="F44" s="17">
        <f t="shared" si="5"/>
        <v>989.8</v>
      </c>
      <c r="G44" s="10"/>
      <c r="H44" s="24">
        <v>104</v>
      </c>
      <c r="I44" s="29">
        <f t="shared" si="6"/>
        <v>1019.1999999999999</v>
      </c>
      <c r="J44" s="10"/>
      <c r="K44" s="103">
        <v>100.974</v>
      </c>
      <c r="L44" s="95">
        <f t="shared" si="7"/>
        <v>989.54520000000002</v>
      </c>
      <c r="M44" s="10"/>
      <c r="N44" s="103">
        <v>101.98374000000001</v>
      </c>
      <c r="O44" s="95">
        <f t="shared" si="3"/>
        <v>999.44065200000011</v>
      </c>
      <c r="P44" s="10"/>
      <c r="Q44" s="24">
        <v>58.17</v>
      </c>
      <c r="R44" s="185">
        <f t="shared" si="4"/>
        <v>570.06600000000003</v>
      </c>
      <c r="S44" s="10"/>
    </row>
    <row r="45" spans="1:19" ht="15" customHeight="1" thickBot="1" x14ac:dyDescent="0.3">
      <c r="A45" s="239"/>
      <c r="B45" s="21">
        <v>25</v>
      </c>
      <c r="C45" s="20">
        <v>10</v>
      </c>
      <c r="D45" s="89"/>
      <c r="E45" s="41">
        <v>122</v>
      </c>
      <c r="F45" s="5">
        <f t="shared" si="5"/>
        <v>1195.5999999999999</v>
      </c>
      <c r="G45" s="91"/>
      <c r="H45" s="5">
        <v>100</v>
      </c>
      <c r="I45" s="89">
        <f t="shared" si="6"/>
        <v>980</v>
      </c>
      <c r="J45" s="12"/>
      <c r="K45" s="105">
        <v>117.51600000000001</v>
      </c>
      <c r="L45" s="98">
        <f t="shared" si="7"/>
        <v>1151.6568</v>
      </c>
      <c r="M45" s="91"/>
      <c r="N45" s="105">
        <v>118.69116000000001</v>
      </c>
      <c r="O45" s="98">
        <f t="shared" si="3"/>
        <v>1163.1733680000002</v>
      </c>
      <c r="P45" s="130"/>
      <c r="Q45" s="4">
        <v>81</v>
      </c>
      <c r="R45" s="188">
        <f t="shared" si="4"/>
        <v>793.8</v>
      </c>
      <c r="S45" s="181"/>
    </row>
    <row r="46" spans="1:19" ht="15" customHeight="1" x14ac:dyDescent="0.25">
      <c r="A46" s="237" t="s">
        <v>16</v>
      </c>
      <c r="B46" s="19">
        <v>102</v>
      </c>
      <c r="C46" s="19">
        <v>6</v>
      </c>
      <c r="D46" s="87"/>
      <c r="E46" s="37">
        <v>190</v>
      </c>
      <c r="F46" s="3">
        <f t="shared" si="5"/>
        <v>1117.2</v>
      </c>
      <c r="G46" s="90"/>
      <c r="H46" s="3">
        <v>97</v>
      </c>
      <c r="I46" s="87">
        <f t="shared" si="6"/>
        <v>570.36</v>
      </c>
      <c r="J46" s="9"/>
      <c r="K46" s="104">
        <v>136.744</v>
      </c>
      <c r="L46" s="97">
        <f t="shared" si="7"/>
        <v>804.05471999999997</v>
      </c>
      <c r="M46" s="90"/>
      <c r="N46" s="104">
        <v>138.11143999999999</v>
      </c>
      <c r="O46" s="97">
        <f t="shared" si="3"/>
        <v>812.09526719999985</v>
      </c>
      <c r="P46" s="129"/>
      <c r="Q46" s="37">
        <v>106.7</v>
      </c>
      <c r="R46" s="184">
        <f t="shared" si="4"/>
        <v>627.39600000000007</v>
      </c>
      <c r="S46" s="9"/>
    </row>
    <row r="47" spans="1:19" ht="15" customHeight="1" x14ac:dyDescent="0.25">
      <c r="A47" s="238"/>
      <c r="B47" s="17">
        <v>104</v>
      </c>
      <c r="C47" s="17">
        <v>6</v>
      </c>
      <c r="D47" s="17"/>
      <c r="E47" s="15">
        <v>191</v>
      </c>
      <c r="F47" s="17">
        <f t="shared" si="5"/>
        <v>1123.08</v>
      </c>
      <c r="G47" s="10"/>
      <c r="H47" s="24">
        <v>120</v>
      </c>
      <c r="I47" s="29">
        <f t="shared" si="6"/>
        <v>705.6</v>
      </c>
      <c r="J47" s="10"/>
      <c r="K47" s="103">
        <v>130.40100000000001</v>
      </c>
      <c r="L47" s="95">
        <f t="shared" si="7"/>
        <v>766.75788</v>
      </c>
      <c r="M47" s="10"/>
      <c r="N47" s="103">
        <v>131.70501000000002</v>
      </c>
      <c r="O47" s="95">
        <f t="shared" si="3"/>
        <v>774.42545880000011</v>
      </c>
      <c r="P47" s="10"/>
      <c r="Q47" s="15">
        <v>124.80000000000001</v>
      </c>
      <c r="R47" s="185">
        <f t="shared" si="4"/>
        <v>733.82400000000007</v>
      </c>
      <c r="S47" s="10"/>
    </row>
    <row r="48" spans="1:19" ht="15" customHeight="1" x14ac:dyDescent="0.25">
      <c r="A48" s="238"/>
      <c r="B48" s="17">
        <v>106</v>
      </c>
      <c r="C48" s="17">
        <v>6</v>
      </c>
      <c r="D48" s="17"/>
      <c r="E48" s="15">
        <v>69</v>
      </c>
      <c r="F48" s="17">
        <f t="shared" si="5"/>
        <v>405.71999999999997</v>
      </c>
      <c r="G48" s="10"/>
      <c r="H48" s="24">
        <v>93</v>
      </c>
      <c r="I48" s="29">
        <f t="shared" si="6"/>
        <v>546.84</v>
      </c>
      <c r="J48" s="10"/>
      <c r="K48" s="103">
        <v>53.854999999999997</v>
      </c>
      <c r="L48" s="95">
        <f t="shared" si="7"/>
        <v>316.66739999999999</v>
      </c>
      <c r="M48" s="10"/>
      <c r="N48" s="103">
        <v>54.393549999999998</v>
      </c>
      <c r="O48" s="95">
        <f t="shared" si="3"/>
        <v>319.83407399999999</v>
      </c>
      <c r="P48" s="10"/>
      <c r="Q48" s="15">
        <v>62.31</v>
      </c>
      <c r="R48" s="185">
        <f t="shared" si="4"/>
        <v>366.38280000000003</v>
      </c>
      <c r="S48" s="10"/>
    </row>
    <row r="49" spans="1:19" ht="15" customHeight="1" x14ac:dyDescent="0.25">
      <c r="A49" s="238"/>
      <c r="B49" s="17">
        <v>109</v>
      </c>
      <c r="C49" s="17">
        <v>6</v>
      </c>
      <c r="D49" s="17"/>
      <c r="E49" s="15">
        <v>149</v>
      </c>
      <c r="F49" s="17">
        <f t="shared" si="5"/>
        <v>876.12</v>
      </c>
      <c r="G49" s="10"/>
      <c r="H49" s="24">
        <v>128</v>
      </c>
      <c r="I49" s="29">
        <f t="shared" si="6"/>
        <v>752.64</v>
      </c>
      <c r="J49" s="10"/>
      <c r="K49" s="103">
        <v>122.36233333333</v>
      </c>
      <c r="L49" s="95">
        <f t="shared" si="7"/>
        <v>719.49051999998039</v>
      </c>
      <c r="M49" s="10"/>
      <c r="N49" s="103">
        <v>123.58595666666331</v>
      </c>
      <c r="O49" s="95">
        <f t="shared" si="3"/>
        <v>726.68542519998016</v>
      </c>
      <c r="P49" s="10"/>
      <c r="Q49" s="15">
        <v>134.4</v>
      </c>
      <c r="R49" s="185">
        <f t="shared" si="4"/>
        <v>790.27200000000005</v>
      </c>
      <c r="S49" s="10"/>
    </row>
    <row r="50" spans="1:19" ht="15" customHeight="1" x14ac:dyDescent="0.25">
      <c r="A50" s="238"/>
      <c r="B50" s="17">
        <v>110</v>
      </c>
      <c r="C50" s="17">
        <v>6</v>
      </c>
      <c r="D50" s="17"/>
      <c r="E50" s="15">
        <v>84</v>
      </c>
      <c r="F50" s="17">
        <f t="shared" si="5"/>
        <v>493.92</v>
      </c>
      <c r="G50" s="10"/>
      <c r="H50" s="24">
        <v>75</v>
      </c>
      <c r="I50" s="29">
        <f t="shared" si="6"/>
        <v>441</v>
      </c>
      <c r="J50" s="10"/>
      <c r="K50" s="103">
        <v>59.627666666666997</v>
      </c>
      <c r="L50" s="95">
        <f t="shared" si="7"/>
        <v>350.61068000000193</v>
      </c>
      <c r="M50" s="10"/>
      <c r="N50" s="103">
        <v>60.223943333333665</v>
      </c>
      <c r="O50" s="95">
        <f t="shared" si="3"/>
        <v>354.11678680000193</v>
      </c>
      <c r="P50" s="10"/>
      <c r="Q50" s="15">
        <v>80.25</v>
      </c>
      <c r="R50" s="185">
        <f t="shared" si="4"/>
        <v>471.87</v>
      </c>
      <c r="S50" s="10"/>
    </row>
    <row r="51" spans="1:19" ht="15" customHeight="1" x14ac:dyDescent="0.25">
      <c r="A51" s="238"/>
      <c r="B51" s="17">
        <v>201</v>
      </c>
      <c r="C51" s="17">
        <v>6</v>
      </c>
      <c r="D51" s="17"/>
      <c r="E51" s="15">
        <v>202</v>
      </c>
      <c r="F51" s="17">
        <f t="shared" si="5"/>
        <v>1187.76</v>
      </c>
      <c r="G51" s="10"/>
      <c r="H51" s="24">
        <v>68</v>
      </c>
      <c r="I51" s="29">
        <f t="shared" si="6"/>
        <v>399.84</v>
      </c>
      <c r="J51" s="10"/>
      <c r="K51" s="103">
        <v>61.341666666667003</v>
      </c>
      <c r="L51" s="95">
        <f t="shared" si="7"/>
        <v>360.68900000000195</v>
      </c>
      <c r="M51" s="10"/>
      <c r="N51" s="103">
        <v>61.955083333333675</v>
      </c>
      <c r="O51" s="95">
        <f t="shared" si="3"/>
        <v>364.29589000000203</v>
      </c>
      <c r="P51" s="10"/>
      <c r="Q51" s="15">
        <v>74.800000000000011</v>
      </c>
      <c r="R51" s="185">
        <f t="shared" si="4"/>
        <v>439.82400000000007</v>
      </c>
      <c r="S51" s="10"/>
    </row>
    <row r="52" spans="1:19" ht="15" customHeight="1" x14ac:dyDescent="0.25">
      <c r="A52" s="238"/>
      <c r="B52" s="17">
        <v>202</v>
      </c>
      <c r="C52" s="17">
        <v>6</v>
      </c>
      <c r="D52" s="17"/>
      <c r="E52" s="15">
        <v>61</v>
      </c>
      <c r="F52" s="17">
        <f t="shared" si="5"/>
        <v>358.68</v>
      </c>
      <c r="G52" s="10"/>
      <c r="H52" s="24">
        <v>48</v>
      </c>
      <c r="I52" s="29">
        <f t="shared" si="6"/>
        <v>282.24</v>
      </c>
      <c r="J52" s="10"/>
      <c r="K52" s="103">
        <v>49.870333333333001</v>
      </c>
      <c r="L52" s="95">
        <f t="shared" si="7"/>
        <v>293.23755999999804</v>
      </c>
      <c r="M52" s="10"/>
      <c r="N52" s="103">
        <v>50.369036666666332</v>
      </c>
      <c r="O52" s="95">
        <f t="shared" si="3"/>
        <v>296.16993559999804</v>
      </c>
      <c r="P52" s="10"/>
      <c r="Q52" s="15">
        <v>49.92</v>
      </c>
      <c r="R52" s="185">
        <f t="shared" si="4"/>
        <v>293.52959999999996</v>
      </c>
      <c r="S52" s="10"/>
    </row>
    <row r="53" spans="1:19" ht="15" customHeight="1" x14ac:dyDescent="0.25">
      <c r="A53" s="238"/>
      <c r="B53" s="17">
        <v>204</v>
      </c>
      <c r="C53" s="17">
        <v>6</v>
      </c>
      <c r="D53" s="17"/>
      <c r="E53" s="15">
        <v>167</v>
      </c>
      <c r="F53" s="17">
        <f t="shared" si="5"/>
        <v>981.96</v>
      </c>
      <c r="G53" s="10"/>
      <c r="H53" s="24">
        <v>126</v>
      </c>
      <c r="I53" s="29">
        <f t="shared" si="6"/>
        <v>740.88</v>
      </c>
      <c r="J53" s="10"/>
      <c r="K53" s="103">
        <v>122.68233333333001</v>
      </c>
      <c r="L53" s="95">
        <f t="shared" si="7"/>
        <v>721.37211999998044</v>
      </c>
      <c r="M53" s="10"/>
      <c r="N53" s="103">
        <v>123.90915666666331</v>
      </c>
      <c r="O53" s="95">
        <f t="shared" si="3"/>
        <v>728.58584119998022</v>
      </c>
      <c r="P53" s="10"/>
      <c r="Q53" s="15">
        <v>59.17</v>
      </c>
      <c r="R53" s="185">
        <f t="shared" si="4"/>
        <v>347.9196</v>
      </c>
      <c r="S53" s="10"/>
    </row>
    <row r="54" spans="1:19" ht="15" customHeight="1" x14ac:dyDescent="0.25">
      <c r="A54" s="238"/>
      <c r="B54" s="17">
        <v>206</v>
      </c>
      <c r="C54" s="17">
        <v>6</v>
      </c>
      <c r="D54" s="17"/>
      <c r="E54" s="15">
        <v>122</v>
      </c>
      <c r="F54" s="17">
        <f t="shared" si="5"/>
        <v>717.36</v>
      </c>
      <c r="G54" s="10"/>
      <c r="H54" s="24">
        <v>82</v>
      </c>
      <c r="I54" s="29">
        <f t="shared" si="6"/>
        <v>482.15999999999997</v>
      </c>
      <c r="J54" s="10"/>
      <c r="K54" s="103">
        <v>92.979666666667001</v>
      </c>
      <c r="L54" s="95">
        <f t="shared" si="7"/>
        <v>546.72044000000187</v>
      </c>
      <c r="M54" s="10"/>
      <c r="N54" s="103">
        <v>93.909463333333676</v>
      </c>
      <c r="O54" s="95">
        <f t="shared" si="3"/>
        <v>552.187644400002</v>
      </c>
      <c r="P54" s="10"/>
      <c r="Q54" s="15">
        <v>66.42</v>
      </c>
      <c r="R54" s="185">
        <f t="shared" si="4"/>
        <v>390.5496</v>
      </c>
      <c r="S54" s="10"/>
    </row>
    <row r="55" spans="1:19" ht="15" customHeight="1" x14ac:dyDescent="0.25">
      <c r="A55" s="238"/>
      <c r="B55" s="17">
        <v>207</v>
      </c>
      <c r="C55" s="17">
        <v>6</v>
      </c>
      <c r="D55" s="17"/>
      <c r="E55" s="15">
        <v>108</v>
      </c>
      <c r="F55" s="17">
        <f t="shared" si="5"/>
        <v>635.04</v>
      </c>
      <c r="G55" s="10"/>
      <c r="H55" s="24">
        <v>61</v>
      </c>
      <c r="I55" s="29">
        <f t="shared" si="6"/>
        <v>358.68</v>
      </c>
      <c r="J55" s="10"/>
      <c r="K55" s="103">
        <v>78.064666666666994</v>
      </c>
      <c r="L55" s="95">
        <f t="shared" si="7"/>
        <v>459.02024000000193</v>
      </c>
      <c r="M55" s="10"/>
      <c r="N55" s="103">
        <v>78.845313333333664</v>
      </c>
      <c r="O55" s="95">
        <f t="shared" si="3"/>
        <v>463.61044240000194</v>
      </c>
      <c r="P55" s="10"/>
      <c r="Q55" s="15">
        <v>67.100000000000009</v>
      </c>
      <c r="R55" s="185">
        <f t="shared" si="4"/>
        <v>394.548</v>
      </c>
      <c r="S55" s="10"/>
    </row>
    <row r="56" spans="1:19" ht="15" customHeight="1" x14ac:dyDescent="0.25">
      <c r="A56" s="238"/>
      <c r="B56" s="17">
        <v>208</v>
      </c>
      <c r="C56" s="17">
        <v>6</v>
      </c>
      <c r="D56" s="17"/>
      <c r="E56" s="15">
        <v>104</v>
      </c>
      <c r="F56" s="17">
        <f t="shared" si="5"/>
        <v>611.52</v>
      </c>
      <c r="G56" s="10"/>
      <c r="H56" s="24">
        <v>60</v>
      </c>
      <c r="I56" s="29">
        <f t="shared" si="6"/>
        <v>352.8</v>
      </c>
      <c r="J56" s="10"/>
      <c r="K56" s="103">
        <v>64.465666666667005</v>
      </c>
      <c r="L56" s="95">
        <f t="shared" si="7"/>
        <v>379.05812000000196</v>
      </c>
      <c r="M56" s="10"/>
      <c r="N56" s="103">
        <v>65.110323333333682</v>
      </c>
      <c r="O56" s="95">
        <f t="shared" si="3"/>
        <v>382.8487012000021</v>
      </c>
      <c r="P56" s="10"/>
      <c r="Q56" s="15">
        <v>62.400000000000006</v>
      </c>
      <c r="R56" s="185">
        <f t="shared" si="4"/>
        <v>366.91200000000003</v>
      </c>
      <c r="S56" s="10"/>
    </row>
    <row r="57" spans="1:19" ht="15" customHeight="1" x14ac:dyDescent="0.25">
      <c r="A57" s="238"/>
      <c r="B57" s="17">
        <v>209</v>
      </c>
      <c r="C57" s="17">
        <v>6</v>
      </c>
      <c r="D57" s="17"/>
      <c r="E57" s="15">
        <v>14</v>
      </c>
      <c r="F57" s="17">
        <f t="shared" si="5"/>
        <v>82.32</v>
      </c>
      <c r="G57" s="10"/>
      <c r="H57" s="24">
        <v>93</v>
      </c>
      <c r="I57" s="29">
        <f t="shared" si="6"/>
        <v>546.84</v>
      </c>
      <c r="J57" s="10"/>
      <c r="K57" s="103">
        <v>93.796000000000006</v>
      </c>
      <c r="L57" s="95">
        <f t="shared" si="7"/>
        <v>551.52048000000002</v>
      </c>
      <c r="M57" s="10"/>
      <c r="N57" s="103">
        <v>94.73396000000001</v>
      </c>
      <c r="O57" s="95">
        <f t="shared" si="3"/>
        <v>557.03568480000001</v>
      </c>
      <c r="P57" s="10"/>
      <c r="Q57" s="15">
        <v>62.31</v>
      </c>
      <c r="R57" s="185">
        <f t="shared" si="4"/>
        <v>366.38280000000003</v>
      </c>
      <c r="S57" s="10"/>
    </row>
    <row r="58" spans="1:19" ht="15" customHeight="1" x14ac:dyDescent="0.25">
      <c r="A58" s="238"/>
      <c r="B58" s="17">
        <v>302</v>
      </c>
      <c r="C58" s="17">
        <v>6</v>
      </c>
      <c r="D58" s="17"/>
      <c r="E58" s="15">
        <v>35</v>
      </c>
      <c r="F58" s="17">
        <f t="shared" si="5"/>
        <v>205.79999999999998</v>
      </c>
      <c r="G58" s="10"/>
      <c r="H58" s="24">
        <v>27</v>
      </c>
      <c r="I58" s="29">
        <f t="shared" si="6"/>
        <v>158.76</v>
      </c>
      <c r="J58" s="10"/>
      <c r="K58" s="103">
        <v>39.739333333333001</v>
      </c>
      <c r="L58" s="95">
        <f t="shared" si="7"/>
        <v>233.66727999999802</v>
      </c>
      <c r="M58" s="10"/>
      <c r="N58" s="103">
        <v>40.136726666666334</v>
      </c>
      <c r="O58" s="95">
        <f t="shared" si="3"/>
        <v>236.00395279999805</v>
      </c>
      <c r="P58" s="10"/>
      <c r="Q58" s="15">
        <v>28.35</v>
      </c>
      <c r="R58" s="185">
        <f t="shared" si="4"/>
        <v>166.69800000000001</v>
      </c>
      <c r="S58" s="10"/>
    </row>
    <row r="59" spans="1:19" ht="15" customHeight="1" x14ac:dyDescent="0.25">
      <c r="A59" s="238"/>
      <c r="B59" s="17">
        <v>303</v>
      </c>
      <c r="C59" s="17">
        <v>6</v>
      </c>
      <c r="D59" s="17"/>
      <c r="E59" s="15">
        <v>185</v>
      </c>
      <c r="F59" s="17">
        <f t="shared" si="5"/>
        <v>1087.8</v>
      </c>
      <c r="G59" s="10"/>
      <c r="H59" s="24">
        <v>137</v>
      </c>
      <c r="I59" s="29">
        <f t="shared" si="6"/>
        <v>805.56</v>
      </c>
      <c r="J59" s="10"/>
      <c r="K59" s="103">
        <v>219.20933333332999</v>
      </c>
      <c r="L59" s="95">
        <f t="shared" si="7"/>
        <v>1288.9508799999803</v>
      </c>
      <c r="M59" s="10"/>
      <c r="N59" s="103">
        <v>221.4014266666633</v>
      </c>
      <c r="O59" s="95">
        <f t="shared" si="3"/>
        <v>1301.8403887999802</v>
      </c>
      <c r="P59" s="10"/>
      <c r="Q59" s="15">
        <v>146.59</v>
      </c>
      <c r="R59" s="185">
        <f t="shared" si="4"/>
        <v>861.94919999999991</v>
      </c>
      <c r="S59" s="10"/>
    </row>
    <row r="60" spans="1:19" ht="15" customHeight="1" x14ac:dyDescent="0.25">
      <c r="A60" s="238"/>
      <c r="B60" s="17">
        <v>304</v>
      </c>
      <c r="C60" s="17">
        <v>6</v>
      </c>
      <c r="D60" s="17"/>
      <c r="E60" s="15">
        <v>93</v>
      </c>
      <c r="F60" s="17">
        <f t="shared" si="5"/>
        <v>546.84</v>
      </c>
      <c r="G60" s="10"/>
      <c r="H60" s="24">
        <v>64</v>
      </c>
      <c r="I60" s="29">
        <f t="shared" si="6"/>
        <v>376.32</v>
      </c>
      <c r="J60" s="10"/>
      <c r="K60" s="103">
        <v>142.03100000000001</v>
      </c>
      <c r="L60" s="95">
        <f t="shared" si="7"/>
        <v>835.14228000000003</v>
      </c>
      <c r="M60" s="10"/>
      <c r="N60" s="103">
        <v>143.45131000000001</v>
      </c>
      <c r="O60" s="95">
        <f t="shared" si="3"/>
        <v>843.49370279999994</v>
      </c>
      <c r="P60" s="10"/>
      <c r="Q60" s="15">
        <v>70.400000000000006</v>
      </c>
      <c r="R60" s="185">
        <f t="shared" si="4"/>
        <v>413.952</v>
      </c>
      <c r="S60" s="10"/>
    </row>
    <row r="61" spans="1:19" ht="15" customHeight="1" x14ac:dyDescent="0.25">
      <c r="A61" s="238"/>
      <c r="B61" s="17">
        <v>305</v>
      </c>
      <c r="C61" s="17">
        <v>6</v>
      </c>
      <c r="D61" s="17"/>
      <c r="E61" s="15">
        <v>205</v>
      </c>
      <c r="F61" s="17">
        <f t="shared" si="5"/>
        <v>1205.4000000000001</v>
      </c>
      <c r="G61" s="10"/>
      <c r="H61" s="24">
        <v>134</v>
      </c>
      <c r="I61" s="29">
        <f t="shared" si="6"/>
        <v>787.92</v>
      </c>
      <c r="J61" s="10"/>
      <c r="K61" s="103">
        <v>171.04900000000001</v>
      </c>
      <c r="L61" s="95">
        <f t="shared" si="7"/>
        <v>1005.7681200000001</v>
      </c>
      <c r="M61" s="10"/>
      <c r="N61" s="103">
        <v>172.75949</v>
      </c>
      <c r="O61" s="95">
        <f t="shared" si="3"/>
        <v>1015.8258011999999</v>
      </c>
      <c r="P61" s="10"/>
      <c r="Q61" s="15">
        <v>139.36000000000001</v>
      </c>
      <c r="R61" s="185">
        <f t="shared" si="4"/>
        <v>819.43680000000006</v>
      </c>
      <c r="S61" s="10"/>
    </row>
    <row r="62" spans="1:19" ht="15" customHeight="1" x14ac:dyDescent="0.25">
      <c r="A62" s="238"/>
      <c r="B62" s="17">
        <v>308</v>
      </c>
      <c r="C62" s="17">
        <v>6</v>
      </c>
      <c r="D62" s="17"/>
      <c r="E62" s="15">
        <v>74</v>
      </c>
      <c r="F62" s="17">
        <f t="shared" si="5"/>
        <v>435.12</v>
      </c>
      <c r="G62" s="10"/>
      <c r="H62" s="24">
        <v>71</v>
      </c>
      <c r="I62" s="29">
        <f t="shared" si="6"/>
        <v>417.48</v>
      </c>
      <c r="J62" s="10"/>
      <c r="K62" s="103">
        <v>73.919333333333</v>
      </c>
      <c r="L62" s="95">
        <f t="shared" si="7"/>
        <v>434.64567999999804</v>
      </c>
      <c r="M62" s="10"/>
      <c r="N62" s="103">
        <v>74.658526666666333</v>
      </c>
      <c r="O62" s="95">
        <f t="shared" si="3"/>
        <v>438.99213679999804</v>
      </c>
      <c r="P62" s="10"/>
      <c r="Q62" s="15">
        <v>60.17</v>
      </c>
      <c r="R62" s="185">
        <f t="shared" si="4"/>
        <v>353.7996</v>
      </c>
      <c r="S62" s="10"/>
    </row>
    <row r="63" spans="1:19" ht="15" customHeight="1" x14ac:dyDescent="0.25">
      <c r="A63" s="238"/>
      <c r="B63" s="17">
        <v>402</v>
      </c>
      <c r="C63" s="17">
        <v>6</v>
      </c>
      <c r="D63" s="17"/>
      <c r="E63" s="15">
        <v>16</v>
      </c>
      <c r="F63" s="17">
        <f t="shared" si="5"/>
        <v>94.08</v>
      </c>
      <c r="G63" s="10"/>
      <c r="H63" s="24">
        <v>11</v>
      </c>
      <c r="I63" s="29">
        <f t="shared" si="6"/>
        <v>64.679999999999993</v>
      </c>
      <c r="J63" s="10"/>
      <c r="K63" s="103">
        <v>11.653666666667</v>
      </c>
      <c r="L63" s="95">
        <f t="shared" si="7"/>
        <v>68.523560000001964</v>
      </c>
      <c r="M63" s="10"/>
      <c r="N63" s="103">
        <v>11.77020333333367</v>
      </c>
      <c r="O63" s="95">
        <f t="shared" si="3"/>
        <v>69.208795600001977</v>
      </c>
      <c r="P63" s="10"/>
      <c r="Q63" s="15">
        <v>8.91</v>
      </c>
      <c r="R63" s="185">
        <f t="shared" si="4"/>
        <v>52.390799999999999</v>
      </c>
      <c r="S63" s="10"/>
    </row>
    <row r="64" spans="1:19" ht="15" customHeight="1" x14ac:dyDescent="0.25">
      <c r="A64" s="238"/>
      <c r="B64" s="17">
        <v>403</v>
      </c>
      <c r="C64" s="17">
        <v>6</v>
      </c>
      <c r="D64" s="17"/>
      <c r="E64" s="15">
        <v>100</v>
      </c>
      <c r="F64" s="17">
        <f t="shared" si="5"/>
        <v>588</v>
      </c>
      <c r="G64" s="10"/>
      <c r="H64" s="24">
        <v>48</v>
      </c>
      <c r="I64" s="29">
        <f t="shared" si="6"/>
        <v>282.24</v>
      </c>
      <c r="J64" s="10"/>
      <c r="K64" s="103">
        <v>83.794666666666998</v>
      </c>
      <c r="L64" s="95">
        <f t="shared" si="7"/>
        <v>492.7126400000019</v>
      </c>
      <c r="M64" s="10"/>
      <c r="N64" s="103">
        <v>84.632613333333666</v>
      </c>
      <c r="O64" s="95">
        <f t="shared" si="3"/>
        <v>497.63976640000192</v>
      </c>
      <c r="P64" s="10"/>
      <c r="Q64" s="15">
        <v>52.800000000000004</v>
      </c>
      <c r="R64" s="185">
        <f t="shared" si="4"/>
        <v>310.464</v>
      </c>
      <c r="S64" s="10"/>
    </row>
    <row r="65" spans="1:19" ht="15" customHeight="1" x14ac:dyDescent="0.25">
      <c r="A65" s="238"/>
      <c r="B65" s="17">
        <v>406</v>
      </c>
      <c r="C65" s="17">
        <v>6</v>
      </c>
      <c r="D65" s="17"/>
      <c r="E65" s="15">
        <v>94</v>
      </c>
      <c r="F65" s="17">
        <f t="shared" si="5"/>
        <v>552.72</v>
      </c>
      <c r="G65" s="10"/>
      <c r="H65" s="24">
        <v>126</v>
      </c>
      <c r="I65" s="29">
        <f t="shared" si="6"/>
        <v>740.88</v>
      </c>
      <c r="J65" s="10"/>
      <c r="K65" s="103">
        <v>31.178999999999998</v>
      </c>
      <c r="L65" s="95">
        <f t="shared" si="7"/>
        <v>183.33251999999999</v>
      </c>
      <c r="M65" s="10"/>
      <c r="N65" s="103">
        <v>31.490790000000001</v>
      </c>
      <c r="O65" s="95">
        <f t="shared" si="3"/>
        <v>185.16584520000001</v>
      </c>
      <c r="P65" s="10"/>
      <c r="Q65" s="15">
        <v>131.04</v>
      </c>
      <c r="R65" s="185">
        <f t="shared" si="4"/>
        <v>770.51520000000005</v>
      </c>
      <c r="S65" s="10"/>
    </row>
    <row r="66" spans="1:19" ht="15" customHeight="1" thickBot="1" x14ac:dyDescent="0.3">
      <c r="A66" s="239"/>
      <c r="B66" s="20">
        <v>407</v>
      </c>
      <c r="C66" s="20">
        <v>6</v>
      </c>
      <c r="D66" s="89"/>
      <c r="E66" s="41">
        <v>142</v>
      </c>
      <c r="F66" s="5">
        <f t="shared" si="5"/>
        <v>834.96</v>
      </c>
      <c r="G66" s="91"/>
      <c r="H66" s="5">
        <v>134</v>
      </c>
      <c r="I66" s="89">
        <f t="shared" si="6"/>
        <v>787.92</v>
      </c>
      <c r="J66" s="12"/>
      <c r="K66" s="105">
        <v>107.30533333333</v>
      </c>
      <c r="L66" s="94">
        <f t="shared" si="7"/>
        <v>630.95535999998037</v>
      </c>
      <c r="M66" s="91"/>
      <c r="N66" s="105">
        <v>108.3783866666633</v>
      </c>
      <c r="O66" s="94">
        <f t="shared" si="3"/>
        <v>637.26491359998022</v>
      </c>
      <c r="P66" s="130"/>
      <c r="Q66" s="41">
        <v>89.78</v>
      </c>
      <c r="R66" s="186">
        <f t="shared" si="4"/>
        <v>527.90640000000008</v>
      </c>
      <c r="S66" s="12"/>
    </row>
    <row r="67" spans="1:19" ht="15" customHeight="1" x14ac:dyDescent="0.25">
      <c r="A67" s="237" t="s">
        <v>14</v>
      </c>
      <c r="B67" s="87">
        <v>320</v>
      </c>
      <c r="C67" s="3">
        <v>6</v>
      </c>
      <c r="D67" s="87"/>
      <c r="E67" s="37">
        <v>196</v>
      </c>
      <c r="F67" s="3">
        <f t="shared" si="5"/>
        <v>1152.48</v>
      </c>
      <c r="G67" s="90"/>
      <c r="H67" s="3">
        <v>223</v>
      </c>
      <c r="I67" s="87">
        <f t="shared" si="6"/>
        <v>1311.24</v>
      </c>
      <c r="J67" s="9"/>
      <c r="K67" s="104">
        <v>146.91200000000001</v>
      </c>
      <c r="L67" s="96">
        <f t="shared" si="7"/>
        <v>863.84255999999993</v>
      </c>
      <c r="M67" s="90"/>
      <c r="N67" s="104">
        <v>148.38112000000001</v>
      </c>
      <c r="O67" s="96">
        <f t="shared" si="3"/>
        <v>872.48098560000005</v>
      </c>
      <c r="P67" s="129"/>
      <c r="Q67" s="4">
        <v>234.15</v>
      </c>
      <c r="R67" s="187">
        <f t="shared" si="4"/>
        <v>1376.8020000000001</v>
      </c>
      <c r="S67" s="33"/>
    </row>
    <row r="68" spans="1:19" ht="15" customHeight="1" x14ac:dyDescent="0.25">
      <c r="A68" s="238"/>
      <c r="B68" s="17">
        <v>460</v>
      </c>
      <c r="C68" s="17">
        <v>6</v>
      </c>
      <c r="D68" s="17"/>
      <c r="E68" s="15">
        <v>178</v>
      </c>
      <c r="F68" s="17">
        <f t="shared" ref="F68:F72" si="8">C68*E68*0.98</f>
        <v>1046.6399999999999</v>
      </c>
      <c r="G68" s="10"/>
      <c r="H68" s="24">
        <v>194</v>
      </c>
      <c r="I68" s="29">
        <f t="shared" ref="I68:I72" si="9">C68*H68*0.98</f>
        <v>1140.72</v>
      </c>
      <c r="J68" s="10"/>
      <c r="K68" s="103">
        <v>109.744</v>
      </c>
      <c r="L68" s="95">
        <f t="shared" ref="L68:L72" si="10">C68*K68*0.98</f>
        <v>645.29471999999998</v>
      </c>
      <c r="M68" s="10"/>
      <c r="N68" s="103">
        <v>110.84144000000001</v>
      </c>
      <c r="O68" s="95">
        <f t="shared" si="3"/>
        <v>651.74766719999991</v>
      </c>
      <c r="P68" s="10"/>
      <c r="Q68" s="24">
        <v>207.58</v>
      </c>
      <c r="R68" s="185">
        <f t="shared" si="4"/>
        <v>1220.5704000000001</v>
      </c>
      <c r="S68" s="10"/>
    </row>
    <row r="69" spans="1:19" ht="15" customHeight="1" thickBot="1" x14ac:dyDescent="0.3">
      <c r="A69" s="239"/>
      <c r="B69" s="89">
        <v>606</v>
      </c>
      <c r="C69" s="5">
        <v>6</v>
      </c>
      <c r="D69" s="89"/>
      <c r="E69" s="41">
        <v>51</v>
      </c>
      <c r="F69" s="5">
        <f t="shared" si="8"/>
        <v>299.88</v>
      </c>
      <c r="G69" s="91"/>
      <c r="H69" s="5">
        <v>57</v>
      </c>
      <c r="I69" s="89">
        <f t="shared" si="9"/>
        <v>335.15999999999997</v>
      </c>
      <c r="J69" s="12"/>
      <c r="K69" s="105">
        <v>38.124000000000002</v>
      </c>
      <c r="L69" s="94">
        <f t="shared" si="10"/>
        <v>224.16912000000002</v>
      </c>
      <c r="M69" s="91"/>
      <c r="N69" s="105">
        <v>38.505240000000001</v>
      </c>
      <c r="O69" s="94">
        <f t="shared" ref="O69:O72" si="11">C69*N69*0.98</f>
        <v>226.41081120000001</v>
      </c>
      <c r="P69" s="130"/>
      <c r="Q69" s="4">
        <v>62.7</v>
      </c>
      <c r="R69" s="188">
        <f t="shared" ref="R69:R72" si="12">C69*Q69*0.98</f>
        <v>368.67600000000004</v>
      </c>
      <c r="S69" s="181"/>
    </row>
    <row r="70" spans="1:19" ht="15" customHeight="1" x14ac:dyDescent="0.25">
      <c r="A70" s="259" t="s">
        <v>15</v>
      </c>
      <c r="B70" s="8">
        <v>51</v>
      </c>
      <c r="C70" s="8">
        <v>6</v>
      </c>
      <c r="D70" s="8"/>
      <c r="E70" s="14">
        <v>175</v>
      </c>
      <c r="F70" s="8">
        <f t="shared" si="8"/>
        <v>1029</v>
      </c>
      <c r="G70" s="9"/>
      <c r="H70" s="34">
        <v>172</v>
      </c>
      <c r="I70" s="27">
        <f t="shared" si="9"/>
        <v>1011.36</v>
      </c>
      <c r="J70" s="9"/>
      <c r="K70" s="104">
        <v>133.91133333332999</v>
      </c>
      <c r="L70" s="96">
        <f t="shared" si="10"/>
        <v>787.39863999998033</v>
      </c>
      <c r="M70" s="9"/>
      <c r="N70" s="104">
        <v>135.25044666666329</v>
      </c>
      <c r="O70" s="96">
        <f t="shared" si="11"/>
        <v>795.27262639998025</v>
      </c>
      <c r="P70" s="9"/>
      <c r="Q70" s="14">
        <v>178.88</v>
      </c>
      <c r="R70" s="184">
        <f t="shared" si="12"/>
        <v>1051.8144</v>
      </c>
      <c r="S70" s="9"/>
    </row>
    <row r="71" spans="1:19" ht="15" customHeight="1" x14ac:dyDescent="0.25">
      <c r="A71" s="260"/>
      <c r="B71" s="17">
        <v>52</v>
      </c>
      <c r="C71" s="17">
        <v>6</v>
      </c>
      <c r="D71" s="17"/>
      <c r="E71" s="15">
        <v>184</v>
      </c>
      <c r="F71" s="17">
        <f t="shared" si="8"/>
        <v>1081.92</v>
      </c>
      <c r="G71" s="10"/>
      <c r="H71" s="24">
        <v>185</v>
      </c>
      <c r="I71" s="29">
        <f t="shared" si="9"/>
        <v>1087.8</v>
      </c>
      <c r="J71" s="10"/>
      <c r="K71" s="103">
        <v>147.85466666667</v>
      </c>
      <c r="L71" s="95">
        <f t="shared" si="10"/>
        <v>869.38544000001957</v>
      </c>
      <c r="M71" s="10"/>
      <c r="N71" s="103">
        <v>149.33321333333669</v>
      </c>
      <c r="O71" s="95">
        <f t="shared" si="11"/>
        <v>878.07929440001965</v>
      </c>
      <c r="P71" s="10"/>
      <c r="Q71" s="15">
        <v>61.17</v>
      </c>
      <c r="R71" s="185">
        <f t="shared" si="12"/>
        <v>359.67959999999999</v>
      </c>
      <c r="S71" s="10"/>
    </row>
    <row r="72" spans="1:19" ht="15" customHeight="1" thickBot="1" x14ac:dyDescent="0.3">
      <c r="A72" s="261"/>
      <c r="B72" s="11">
        <v>53</v>
      </c>
      <c r="C72" s="11">
        <v>6</v>
      </c>
      <c r="D72" s="11"/>
      <c r="E72" s="16">
        <v>208</v>
      </c>
      <c r="F72" s="11">
        <f t="shared" si="8"/>
        <v>1223.04</v>
      </c>
      <c r="G72" s="12"/>
      <c r="H72" s="26">
        <v>203</v>
      </c>
      <c r="I72" s="30">
        <f t="shared" si="9"/>
        <v>1193.6399999999999</v>
      </c>
      <c r="J72" s="12"/>
      <c r="K72" s="102">
        <v>170.36833333333001</v>
      </c>
      <c r="L72" s="95">
        <f t="shared" si="10"/>
        <v>1001.7657999999805</v>
      </c>
      <c r="M72" s="12"/>
      <c r="N72" s="102">
        <v>172.0720166666633</v>
      </c>
      <c r="O72" s="95">
        <f t="shared" si="11"/>
        <v>1011.7834579999801</v>
      </c>
      <c r="P72" s="12"/>
      <c r="Q72" s="16">
        <v>164.43</v>
      </c>
      <c r="R72" s="186">
        <f t="shared" si="12"/>
        <v>966.84839999999997</v>
      </c>
      <c r="S72" s="12"/>
    </row>
    <row r="73" spans="1:19" ht="15" customHeight="1" thickBot="1" x14ac:dyDescent="0.3">
      <c r="A73" s="63" t="s">
        <v>6</v>
      </c>
      <c r="B73" s="63"/>
      <c r="C73" s="63"/>
      <c r="D73" s="133">
        <v>280000</v>
      </c>
      <c r="E73" s="63"/>
      <c r="F73" s="134">
        <f>SUM(F4:F72)</f>
        <v>53335.520000000019</v>
      </c>
      <c r="G73" s="135">
        <f>D73-F73</f>
        <v>226664.47999999998</v>
      </c>
      <c r="H73" s="65"/>
      <c r="I73" s="136">
        <f>SUM(I4:I72)</f>
        <v>52290.839999999989</v>
      </c>
      <c r="J73" s="136">
        <f>D73-I73</f>
        <v>227709.16</v>
      </c>
      <c r="K73" s="63"/>
      <c r="L73" s="137">
        <f>SUM(L4:L72)</f>
        <v>42619.008319999994</v>
      </c>
      <c r="M73" s="138">
        <f>D73-L73</f>
        <v>237380.99168000001</v>
      </c>
      <c r="N73" s="63"/>
      <c r="O73" s="137">
        <f>SUM(O4:O72)</f>
        <v>43045.198403200004</v>
      </c>
      <c r="P73" s="138">
        <f>D73-O73</f>
        <v>236954.80159679998</v>
      </c>
      <c r="Q73" s="65"/>
      <c r="R73" s="99">
        <f>SUM(R4:R72)</f>
        <v>48014.47280000001</v>
      </c>
      <c r="S73" s="99">
        <f>D73-R73</f>
        <v>231985.52719999998</v>
      </c>
    </row>
    <row r="74" spans="1:19" ht="15" customHeight="1" thickBot="1" x14ac:dyDescent="0.3">
      <c r="A74" s="271" t="s">
        <v>7</v>
      </c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3"/>
      <c r="R74" s="273"/>
      <c r="S74" s="274"/>
    </row>
    <row r="75" spans="1:19" ht="15" customHeight="1" x14ac:dyDescent="0.25">
      <c r="A75" s="238" t="s">
        <v>13</v>
      </c>
      <c r="B75" s="22" t="s">
        <v>8</v>
      </c>
      <c r="C75" s="22">
        <v>10</v>
      </c>
      <c r="D75" s="132"/>
      <c r="E75" s="39">
        <v>101</v>
      </c>
      <c r="F75" s="4">
        <f t="shared" ref="F75:F101" si="13">C75*E75*0.98</f>
        <v>989.8</v>
      </c>
      <c r="G75" s="36"/>
      <c r="H75" s="4">
        <v>159</v>
      </c>
      <c r="I75" s="132">
        <f t="shared" ref="I75:I93" si="14">C75*H75*0.98</f>
        <v>1558.2</v>
      </c>
      <c r="J75" s="33"/>
      <c r="K75" s="39"/>
      <c r="L75" s="96">
        <f t="shared" ref="L75:L101" si="15">C75*K75*0.98</f>
        <v>0</v>
      </c>
      <c r="M75" s="36"/>
      <c r="N75" s="39">
        <v>160.59</v>
      </c>
      <c r="O75" s="96">
        <f>C75*N75*0.98</f>
        <v>1573.7820000000002</v>
      </c>
      <c r="P75" s="36"/>
      <c r="Q75" s="37">
        <v>185.45760000000001</v>
      </c>
      <c r="R75" s="97">
        <f t="shared" ref="R75:R101" si="16">C75*Q75*0.98</f>
        <v>1817.4844800000001</v>
      </c>
      <c r="S75" s="9"/>
    </row>
    <row r="76" spans="1:19" ht="15" customHeight="1" x14ac:dyDescent="0.25">
      <c r="A76" s="238"/>
      <c r="B76" s="17" t="s">
        <v>9</v>
      </c>
      <c r="C76" s="17">
        <v>10</v>
      </c>
      <c r="D76" s="17"/>
      <c r="E76" s="15">
        <v>139</v>
      </c>
      <c r="F76" s="17">
        <f t="shared" si="13"/>
        <v>1362.2</v>
      </c>
      <c r="G76" s="10"/>
      <c r="H76" s="24">
        <v>126</v>
      </c>
      <c r="I76" s="29">
        <f t="shared" si="14"/>
        <v>1234.8</v>
      </c>
      <c r="J76" s="10"/>
      <c r="K76" s="15"/>
      <c r="L76" s="95">
        <f t="shared" si="15"/>
        <v>0</v>
      </c>
      <c r="M76" s="10"/>
      <c r="N76" s="15">
        <v>127.26</v>
      </c>
      <c r="O76" s="95">
        <f t="shared" ref="O76:O101" si="17">C76*N76*0.98</f>
        <v>1247.1480000000001</v>
      </c>
      <c r="P76" s="10"/>
      <c r="Q76" s="15">
        <v>99.804600000000008</v>
      </c>
      <c r="R76" s="95">
        <f>C76*Q76*0.98</f>
        <v>978.08508000000006</v>
      </c>
      <c r="S76" s="10"/>
    </row>
    <row r="77" spans="1:19" ht="15" customHeight="1" x14ac:dyDescent="0.25">
      <c r="A77" s="238"/>
      <c r="B77" s="17">
        <v>101</v>
      </c>
      <c r="C77" s="17">
        <v>10</v>
      </c>
      <c r="D77" s="17"/>
      <c r="E77" s="15">
        <v>36</v>
      </c>
      <c r="F77" s="17">
        <f t="shared" si="13"/>
        <v>352.8</v>
      </c>
      <c r="G77" s="10"/>
      <c r="H77" s="24">
        <v>34</v>
      </c>
      <c r="I77" s="29">
        <f t="shared" si="14"/>
        <v>333.2</v>
      </c>
      <c r="J77" s="10"/>
      <c r="K77" s="15"/>
      <c r="L77" s="95">
        <f t="shared" si="15"/>
        <v>0</v>
      </c>
      <c r="M77" s="10"/>
      <c r="N77" s="15">
        <v>34.340000000000003</v>
      </c>
      <c r="O77" s="95">
        <f t="shared" si="17"/>
        <v>336.53200000000004</v>
      </c>
      <c r="P77" s="10"/>
      <c r="Q77" s="15">
        <v>39.657600000000002</v>
      </c>
      <c r="R77" s="95">
        <f t="shared" si="16"/>
        <v>388.64447999999999</v>
      </c>
      <c r="S77" s="10"/>
    </row>
    <row r="78" spans="1:19" ht="15" customHeight="1" x14ac:dyDescent="0.25">
      <c r="A78" s="238"/>
      <c r="B78" s="17">
        <v>502</v>
      </c>
      <c r="C78" s="17">
        <v>10</v>
      </c>
      <c r="D78" s="17"/>
      <c r="E78" s="15">
        <v>17</v>
      </c>
      <c r="F78" s="17">
        <f t="shared" si="13"/>
        <v>166.6</v>
      </c>
      <c r="G78" s="10"/>
      <c r="H78" s="24">
        <v>55</v>
      </c>
      <c r="I78" s="29">
        <f t="shared" si="14"/>
        <v>539</v>
      </c>
      <c r="J78" s="10"/>
      <c r="K78" s="15"/>
      <c r="L78" s="95">
        <f t="shared" si="15"/>
        <v>0</v>
      </c>
      <c r="M78" s="10"/>
      <c r="N78" s="15">
        <v>55.55</v>
      </c>
      <c r="O78" s="95">
        <f t="shared" si="17"/>
        <v>544.39</v>
      </c>
      <c r="P78" s="10"/>
      <c r="Q78" s="15">
        <v>43.5655</v>
      </c>
      <c r="R78" s="95">
        <f t="shared" si="16"/>
        <v>426.94189999999998</v>
      </c>
      <c r="S78" s="10"/>
    </row>
    <row r="79" spans="1:19" ht="15" customHeight="1" x14ac:dyDescent="0.25">
      <c r="A79" s="238"/>
      <c r="B79" s="17">
        <v>503</v>
      </c>
      <c r="C79" s="17">
        <v>10</v>
      </c>
      <c r="D79" s="17"/>
      <c r="E79" s="15">
        <v>85</v>
      </c>
      <c r="F79" s="17">
        <f t="shared" si="13"/>
        <v>833</v>
      </c>
      <c r="G79" s="10"/>
      <c r="H79" s="24">
        <v>81</v>
      </c>
      <c r="I79" s="29">
        <f t="shared" si="14"/>
        <v>793.8</v>
      </c>
      <c r="J79" s="10"/>
      <c r="K79" s="15"/>
      <c r="L79" s="95">
        <f t="shared" si="15"/>
        <v>0</v>
      </c>
      <c r="M79" s="10"/>
      <c r="N79" s="15">
        <v>81.81</v>
      </c>
      <c r="O79" s="95">
        <f t="shared" si="17"/>
        <v>801.73800000000006</v>
      </c>
      <c r="P79" s="10"/>
      <c r="Q79" s="15">
        <v>94.478400000000008</v>
      </c>
      <c r="R79" s="95">
        <f t="shared" si="16"/>
        <v>925.88832000000014</v>
      </c>
      <c r="S79" s="10"/>
    </row>
    <row r="80" spans="1:19" ht="15" customHeight="1" x14ac:dyDescent="0.25">
      <c r="A80" s="238"/>
      <c r="B80" s="17">
        <v>506</v>
      </c>
      <c r="C80" s="17">
        <v>10</v>
      </c>
      <c r="D80" s="17"/>
      <c r="E80" s="15">
        <v>33</v>
      </c>
      <c r="F80" s="17">
        <f t="shared" si="13"/>
        <v>323.39999999999998</v>
      </c>
      <c r="G80" s="10"/>
      <c r="H80" s="24">
        <v>34</v>
      </c>
      <c r="I80" s="29">
        <f t="shared" si="14"/>
        <v>333.2</v>
      </c>
      <c r="J80" s="10"/>
      <c r="K80" s="15"/>
      <c r="L80" s="95">
        <f t="shared" si="15"/>
        <v>0</v>
      </c>
      <c r="M80" s="10"/>
      <c r="N80" s="15">
        <v>34.340000000000003</v>
      </c>
      <c r="O80" s="95">
        <f t="shared" si="17"/>
        <v>336.53200000000004</v>
      </c>
      <c r="P80" s="10"/>
      <c r="Q80" s="15">
        <v>26.931400000000004</v>
      </c>
      <c r="R80" s="95">
        <f t="shared" si="16"/>
        <v>263.92772000000002</v>
      </c>
      <c r="S80" s="10"/>
    </row>
    <row r="81" spans="1:19" ht="15" customHeight="1" x14ac:dyDescent="0.25">
      <c r="A81" s="238"/>
      <c r="B81" s="17">
        <v>602</v>
      </c>
      <c r="C81" s="17">
        <v>10</v>
      </c>
      <c r="D81" s="17"/>
      <c r="E81" s="15">
        <v>62</v>
      </c>
      <c r="F81" s="17">
        <f t="shared" si="13"/>
        <v>607.6</v>
      </c>
      <c r="G81" s="10"/>
      <c r="H81" s="24">
        <v>52</v>
      </c>
      <c r="I81" s="29">
        <f t="shared" si="14"/>
        <v>509.59999999999997</v>
      </c>
      <c r="J81" s="10"/>
      <c r="K81" s="15"/>
      <c r="L81" s="95">
        <f t="shared" si="15"/>
        <v>0</v>
      </c>
      <c r="M81" s="10"/>
      <c r="N81" s="15">
        <v>52.52</v>
      </c>
      <c r="O81" s="95">
        <f t="shared" si="17"/>
        <v>514.69600000000003</v>
      </c>
      <c r="P81" s="10"/>
      <c r="Q81" s="15">
        <v>60.652800000000006</v>
      </c>
      <c r="R81" s="95">
        <f t="shared" si="16"/>
        <v>594.39743999999996</v>
      </c>
      <c r="S81" s="10"/>
    </row>
    <row r="82" spans="1:19" ht="15" customHeight="1" x14ac:dyDescent="0.25">
      <c r="A82" s="238"/>
      <c r="B82" s="17">
        <v>603</v>
      </c>
      <c r="C82" s="17">
        <v>10</v>
      </c>
      <c r="D82" s="17"/>
      <c r="E82" s="15">
        <v>46</v>
      </c>
      <c r="F82" s="17">
        <f t="shared" si="13"/>
        <v>450.8</v>
      </c>
      <c r="G82" s="10"/>
      <c r="H82" s="24">
        <v>44</v>
      </c>
      <c r="I82" s="29">
        <f t="shared" si="14"/>
        <v>431.2</v>
      </c>
      <c r="J82" s="10"/>
      <c r="K82" s="15"/>
      <c r="L82" s="95">
        <f t="shared" si="15"/>
        <v>0</v>
      </c>
      <c r="M82" s="10"/>
      <c r="N82" s="15">
        <v>44.44</v>
      </c>
      <c r="O82" s="95">
        <f t="shared" si="17"/>
        <v>435.51199999999994</v>
      </c>
      <c r="P82" s="10"/>
      <c r="Q82" s="15">
        <v>34.852400000000003</v>
      </c>
      <c r="R82" s="95">
        <f t="shared" si="16"/>
        <v>341.55351999999999</v>
      </c>
      <c r="S82" s="10"/>
    </row>
    <row r="83" spans="1:19" ht="15" customHeight="1" x14ac:dyDescent="0.25">
      <c r="A83" s="238"/>
      <c r="B83" s="17">
        <v>606</v>
      </c>
      <c r="C83" s="17">
        <v>10</v>
      </c>
      <c r="D83" s="17"/>
      <c r="E83" s="15">
        <v>46</v>
      </c>
      <c r="F83" s="17">
        <f t="shared" si="13"/>
        <v>450.8</v>
      </c>
      <c r="G83" s="10"/>
      <c r="H83" s="24">
        <v>49</v>
      </c>
      <c r="I83" s="29">
        <f t="shared" si="14"/>
        <v>480.2</v>
      </c>
      <c r="J83" s="10"/>
      <c r="K83" s="15"/>
      <c r="L83" s="95">
        <f t="shared" si="15"/>
        <v>0</v>
      </c>
      <c r="M83" s="10"/>
      <c r="N83" s="15">
        <v>49.49</v>
      </c>
      <c r="O83" s="95">
        <f t="shared" si="17"/>
        <v>485.00200000000001</v>
      </c>
      <c r="P83" s="10"/>
      <c r="Q83" s="15">
        <v>57.153600000000004</v>
      </c>
      <c r="R83" s="95">
        <f t="shared" si="16"/>
        <v>560.10527999999999</v>
      </c>
      <c r="S83" s="10"/>
    </row>
    <row r="84" spans="1:19" ht="15" customHeight="1" x14ac:dyDescent="0.25">
      <c r="A84" s="238"/>
      <c r="B84" s="17">
        <v>702</v>
      </c>
      <c r="C84" s="17">
        <v>10</v>
      </c>
      <c r="D84" s="17"/>
      <c r="E84" s="15">
        <v>69</v>
      </c>
      <c r="F84" s="17">
        <f t="shared" si="13"/>
        <v>676.19999999999993</v>
      </c>
      <c r="G84" s="10"/>
      <c r="H84" s="24">
        <v>30</v>
      </c>
      <c r="I84" s="29">
        <f t="shared" si="14"/>
        <v>294</v>
      </c>
      <c r="J84" s="10"/>
      <c r="K84" s="15"/>
      <c r="L84" s="95">
        <f t="shared" si="15"/>
        <v>0</v>
      </c>
      <c r="M84" s="10"/>
      <c r="N84" s="15">
        <v>30.3</v>
      </c>
      <c r="O84" s="95">
        <f t="shared" si="17"/>
        <v>296.94</v>
      </c>
      <c r="P84" s="10"/>
      <c r="Q84" s="15">
        <v>23.762999999999998</v>
      </c>
      <c r="R84" s="95">
        <f t="shared" si="16"/>
        <v>232.87739999999999</v>
      </c>
      <c r="S84" s="10"/>
    </row>
    <row r="85" spans="1:19" ht="15" customHeight="1" x14ac:dyDescent="0.25">
      <c r="A85" s="238"/>
      <c r="B85" s="17">
        <v>703</v>
      </c>
      <c r="C85" s="17">
        <v>10</v>
      </c>
      <c r="D85" s="17"/>
      <c r="E85" s="15">
        <v>44</v>
      </c>
      <c r="F85" s="17">
        <f t="shared" si="13"/>
        <v>431.2</v>
      </c>
      <c r="G85" s="10"/>
      <c r="H85" s="24">
        <v>29</v>
      </c>
      <c r="I85" s="29">
        <f t="shared" si="14"/>
        <v>284.2</v>
      </c>
      <c r="J85" s="10"/>
      <c r="K85" s="15"/>
      <c r="L85" s="95">
        <f t="shared" si="15"/>
        <v>0</v>
      </c>
      <c r="M85" s="10"/>
      <c r="N85" s="15">
        <v>29.29</v>
      </c>
      <c r="O85" s="95">
        <f t="shared" si="17"/>
        <v>287.04199999999997</v>
      </c>
      <c r="P85" s="10"/>
      <c r="Q85" s="15">
        <v>33.825600000000001</v>
      </c>
      <c r="R85" s="95">
        <f t="shared" si="16"/>
        <v>331.49088</v>
      </c>
      <c r="S85" s="10"/>
    </row>
    <row r="86" spans="1:19" ht="15" customHeight="1" x14ac:dyDescent="0.25">
      <c r="A86" s="238"/>
      <c r="B86" s="17">
        <v>801</v>
      </c>
      <c r="C86" s="17">
        <v>10</v>
      </c>
      <c r="D86" s="17"/>
      <c r="E86" s="15">
        <v>65</v>
      </c>
      <c r="F86" s="17">
        <f t="shared" si="13"/>
        <v>637</v>
      </c>
      <c r="G86" s="10"/>
      <c r="H86" s="24">
        <v>66</v>
      </c>
      <c r="I86" s="29">
        <f t="shared" si="14"/>
        <v>646.79999999999995</v>
      </c>
      <c r="J86" s="10"/>
      <c r="K86" s="15"/>
      <c r="L86" s="95">
        <f t="shared" si="15"/>
        <v>0</v>
      </c>
      <c r="M86" s="10"/>
      <c r="N86" s="15">
        <v>66.66</v>
      </c>
      <c r="O86" s="95">
        <f t="shared" si="17"/>
        <v>653.26799999999992</v>
      </c>
      <c r="P86" s="10"/>
      <c r="Q86" s="15">
        <v>52.278600000000004</v>
      </c>
      <c r="R86" s="95">
        <f t="shared" si="16"/>
        <v>512.33028000000002</v>
      </c>
      <c r="S86" s="10"/>
    </row>
    <row r="87" spans="1:19" ht="15" customHeight="1" x14ac:dyDescent="0.25">
      <c r="A87" s="238"/>
      <c r="B87" s="17">
        <v>802</v>
      </c>
      <c r="C87" s="17">
        <v>10</v>
      </c>
      <c r="D87" s="17"/>
      <c r="E87" s="15">
        <v>29</v>
      </c>
      <c r="F87" s="17">
        <f t="shared" si="13"/>
        <v>284.2</v>
      </c>
      <c r="G87" s="10"/>
      <c r="H87" s="24">
        <v>45</v>
      </c>
      <c r="I87" s="29">
        <f t="shared" si="14"/>
        <v>441</v>
      </c>
      <c r="J87" s="10"/>
      <c r="K87" s="15"/>
      <c r="L87" s="95">
        <f t="shared" si="15"/>
        <v>0</v>
      </c>
      <c r="M87" s="10"/>
      <c r="N87" s="15">
        <v>45.45</v>
      </c>
      <c r="O87" s="95">
        <f t="shared" si="17"/>
        <v>445.40999999999997</v>
      </c>
      <c r="P87" s="10"/>
      <c r="Q87" s="15">
        <v>52.488000000000007</v>
      </c>
      <c r="R87" s="95">
        <f t="shared" si="16"/>
        <v>514.38240000000008</v>
      </c>
      <c r="S87" s="10"/>
    </row>
    <row r="88" spans="1:19" ht="15" customHeight="1" x14ac:dyDescent="0.25">
      <c r="A88" s="238"/>
      <c r="B88" s="17">
        <v>803</v>
      </c>
      <c r="C88" s="17">
        <v>10</v>
      </c>
      <c r="D88" s="17"/>
      <c r="E88" s="15">
        <v>5</v>
      </c>
      <c r="F88" s="17">
        <f t="shared" si="13"/>
        <v>49</v>
      </c>
      <c r="G88" s="10"/>
      <c r="H88" s="24">
        <v>5</v>
      </c>
      <c r="I88" s="29">
        <f t="shared" si="14"/>
        <v>49</v>
      </c>
      <c r="J88" s="10"/>
      <c r="K88" s="15"/>
      <c r="L88" s="95">
        <f t="shared" si="15"/>
        <v>0</v>
      </c>
      <c r="M88" s="10"/>
      <c r="N88" s="15">
        <v>5.05</v>
      </c>
      <c r="O88" s="95">
        <f t="shared" si="17"/>
        <v>49.49</v>
      </c>
      <c r="P88" s="10"/>
      <c r="Q88" s="15">
        <v>45.149700000000003</v>
      </c>
      <c r="R88" s="95">
        <f t="shared" si="16"/>
        <v>442.46706</v>
      </c>
      <c r="S88" s="10"/>
    </row>
    <row r="89" spans="1:19" ht="15" customHeight="1" x14ac:dyDescent="0.25">
      <c r="A89" s="238"/>
      <c r="B89" s="17">
        <v>901</v>
      </c>
      <c r="C89" s="17">
        <v>10</v>
      </c>
      <c r="D89" s="17"/>
      <c r="E89" s="15">
        <v>5</v>
      </c>
      <c r="F89" s="17">
        <f t="shared" si="13"/>
        <v>49</v>
      </c>
      <c r="G89" s="10"/>
      <c r="H89" s="24">
        <v>5</v>
      </c>
      <c r="I89" s="29">
        <f t="shared" si="14"/>
        <v>49</v>
      </c>
      <c r="J89" s="10"/>
      <c r="K89" s="15"/>
      <c r="L89" s="95">
        <f t="shared" si="15"/>
        <v>0</v>
      </c>
      <c r="M89" s="10"/>
      <c r="N89" s="15">
        <v>5.05</v>
      </c>
      <c r="O89" s="95">
        <f t="shared" si="17"/>
        <v>49.49</v>
      </c>
      <c r="P89" s="10"/>
      <c r="Q89" s="15">
        <v>57.153600000000004</v>
      </c>
      <c r="R89" s="95">
        <f t="shared" si="16"/>
        <v>560.10527999999999</v>
      </c>
      <c r="S89" s="10"/>
    </row>
    <row r="90" spans="1:19" ht="15" customHeight="1" thickBot="1" x14ac:dyDescent="0.3">
      <c r="A90" s="239"/>
      <c r="B90" s="20">
        <v>903</v>
      </c>
      <c r="C90" s="20">
        <v>10</v>
      </c>
      <c r="D90" s="89"/>
      <c r="E90" s="41">
        <v>31</v>
      </c>
      <c r="F90" s="5">
        <f t="shared" si="13"/>
        <v>303.8</v>
      </c>
      <c r="G90" s="91"/>
      <c r="H90" s="5">
        <v>45</v>
      </c>
      <c r="I90" s="89">
        <f t="shared" si="14"/>
        <v>441</v>
      </c>
      <c r="J90" s="12"/>
      <c r="K90" s="41"/>
      <c r="L90" s="98">
        <f t="shared" si="15"/>
        <v>0</v>
      </c>
      <c r="M90" s="91"/>
      <c r="N90" s="41">
        <v>45.45</v>
      </c>
      <c r="O90" s="98">
        <f t="shared" si="17"/>
        <v>445.40999999999997</v>
      </c>
      <c r="P90" s="130"/>
      <c r="Q90" s="39">
        <v>35.644500000000001</v>
      </c>
      <c r="R90" s="98">
        <f t="shared" si="16"/>
        <v>349.31610000000001</v>
      </c>
      <c r="S90" s="181"/>
    </row>
    <row r="91" spans="1:19" ht="15" customHeight="1" x14ac:dyDescent="0.25">
      <c r="A91" s="237" t="s">
        <v>12</v>
      </c>
      <c r="B91" s="19">
        <v>3</v>
      </c>
      <c r="C91" s="19">
        <v>10</v>
      </c>
      <c r="D91" s="87"/>
      <c r="E91" s="37">
        <v>27</v>
      </c>
      <c r="F91" s="3">
        <f t="shared" si="13"/>
        <v>264.60000000000002</v>
      </c>
      <c r="G91" s="90"/>
      <c r="H91" s="3">
        <v>7</v>
      </c>
      <c r="I91" s="87">
        <f t="shared" si="14"/>
        <v>68.599999999999994</v>
      </c>
      <c r="J91" s="9"/>
      <c r="K91" s="37"/>
      <c r="L91" s="97">
        <f t="shared" si="15"/>
        <v>0</v>
      </c>
      <c r="M91" s="90"/>
      <c r="N91" s="37">
        <v>7.07</v>
      </c>
      <c r="O91" s="97">
        <f t="shared" si="17"/>
        <v>69.286000000000001</v>
      </c>
      <c r="P91" s="129"/>
      <c r="Q91" s="37">
        <v>43.156800000000004</v>
      </c>
      <c r="R91" s="97">
        <f t="shared" si="16"/>
        <v>422.93664000000001</v>
      </c>
      <c r="S91" s="9"/>
    </row>
    <row r="92" spans="1:19" ht="15" customHeight="1" x14ac:dyDescent="0.25">
      <c r="A92" s="238"/>
      <c r="B92" s="17">
        <v>5</v>
      </c>
      <c r="C92" s="17">
        <v>10</v>
      </c>
      <c r="D92" s="23"/>
      <c r="E92" s="15">
        <v>13</v>
      </c>
      <c r="F92" s="24">
        <f t="shared" si="13"/>
        <v>127.39999999999999</v>
      </c>
      <c r="G92" s="38"/>
      <c r="H92" s="24">
        <v>42</v>
      </c>
      <c r="I92" s="23">
        <f t="shared" si="14"/>
        <v>411.59999999999997</v>
      </c>
      <c r="J92" s="10"/>
      <c r="K92" s="15"/>
      <c r="L92" s="95">
        <f t="shared" si="15"/>
        <v>0</v>
      </c>
      <c r="M92" s="38"/>
      <c r="N92" s="15">
        <v>42.42</v>
      </c>
      <c r="O92" s="95">
        <f t="shared" si="17"/>
        <v>415.71600000000007</v>
      </c>
      <c r="P92" s="38"/>
      <c r="Q92" s="15">
        <v>33.2682</v>
      </c>
      <c r="R92" s="95">
        <f t="shared" si="16"/>
        <v>326.02836000000002</v>
      </c>
      <c r="S92" s="10"/>
    </row>
    <row r="93" spans="1:19" ht="15" customHeight="1" thickBot="1" x14ac:dyDescent="0.3">
      <c r="A93" s="239"/>
      <c r="B93" s="11">
        <v>53</v>
      </c>
      <c r="C93" s="11">
        <v>10</v>
      </c>
      <c r="D93" s="25"/>
      <c r="E93" s="16">
        <v>18</v>
      </c>
      <c r="F93" s="26">
        <f t="shared" si="13"/>
        <v>176.4</v>
      </c>
      <c r="G93" s="40"/>
      <c r="H93" s="26">
        <v>15</v>
      </c>
      <c r="I93" s="25">
        <f t="shared" si="14"/>
        <v>147</v>
      </c>
      <c r="J93" s="12"/>
      <c r="K93" s="16"/>
      <c r="L93" s="98">
        <f t="shared" si="15"/>
        <v>0</v>
      </c>
      <c r="M93" s="40"/>
      <c r="N93" s="16">
        <v>15.15</v>
      </c>
      <c r="O93" s="98">
        <f t="shared" si="17"/>
        <v>148.47</v>
      </c>
      <c r="P93" s="40"/>
      <c r="Q93" s="16">
        <v>17.496000000000006</v>
      </c>
      <c r="R93" s="94">
        <f t="shared" si="16"/>
        <v>171.46080000000006</v>
      </c>
      <c r="S93" s="12"/>
    </row>
    <row r="94" spans="1:19" ht="15" customHeight="1" x14ac:dyDescent="0.25">
      <c r="A94" s="248" t="s">
        <v>11</v>
      </c>
      <c r="B94" s="19">
        <v>29</v>
      </c>
      <c r="C94" s="19">
        <v>10</v>
      </c>
      <c r="D94" s="87"/>
      <c r="E94" s="37">
        <v>25</v>
      </c>
      <c r="F94" s="3">
        <f t="shared" si="13"/>
        <v>245</v>
      </c>
      <c r="G94" s="90"/>
      <c r="H94" s="240" t="s">
        <v>59</v>
      </c>
      <c r="I94" s="240"/>
      <c r="J94" s="241"/>
      <c r="K94" s="37"/>
      <c r="L94" s="97">
        <f t="shared" si="15"/>
        <v>0</v>
      </c>
      <c r="M94" s="9"/>
      <c r="N94" s="37">
        <v>25.25</v>
      </c>
      <c r="O94" s="97">
        <f t="shared" si="17"/>
        <v>247.45</v>
      </c>
      <c r="P94" s="27"/>
      <c r="Q94" s="194">
        <v>15.842000000000001</v>
      </c>
      <c r="R94" s="96">
        <f t="shared" si="16"/>
        <v>155.25160000000002</v>
      </c>
      <c r="S94" s="192"/>
    </row>
    <row r="95" spans="1:19" ht="15" customHeight="1" thickBot="1" x14ac:dyDescent="0.3">
      <c r="A95" s="245"/>
      <c r="B95" s="11">
        <v>38</v>
      </c>
      <c r="C95" s="11">
        <v>10</v>
      </c>
      <c r="D95" s="25"/>
      <c r="E95" s="16">
        <v>31</v>
      </c>
      <c r="F95" s="26">
        <f t="shared" si="13"/>
        <v>303.8</v>
      </c>
      <c r="G95" s="91"/>
      <c r="H95" s="242"/>
      <c r="I95" s="242"/>
      <c r="J95" s="243"/>
      <c r="K95" s="16"/>
      <c r="L95" s="98">
        <f t="shared" si="15"/>
        <v>0</v>
      </c>
      <c r="M95" s="91"/>
      <c r="N95" s="16">
        <v>31.31</v>
      </c>
      <c r="O95" s="98">
        <f t="shared" si="17"/>
        <v>306.83799999999997</v>
      </c>
      <c r="P95" s="176"/>
      <c r="Q95" s="195">
        <v>40.824000000000005</v>
      </c>
      <c r="R95" s="98">
        <f t="shared" si="16"/>
        <v>400.07520000000005</v>
      </c>
      <c r="S95" s="196"/>
    </row>
    <row r="96" spans="1:19" ht="15" customHeight="1" x14ac:dyDescent="0.25">
      <c r="A96" s="248" t="s">
        <v>10</v>
      </c>
      <c r="B96" s="19">
        <v>19</v>
      </c>
      <c r="C96" s="19">
        <v>10</v>
      </c>
      <c r="D96" s="87"/>
      <c r="E96" s="37">
        <v>37</v>
      </c>
      <c r="F96" s="3">
        <f t="shared" si="13"/>
        <v>362.59999999999997</v>
      </c>
      <c r="G96" s="90"/>
      <c r="H96" s="240" t="s">
        <v>59</v>
      </c>
      <c r="I96" s="240"/>
      <c r="J96" s="241"/>
      <c r="K96" s="37"/>
      <c r="L96" s="97">
        <f t="shared" si="15"/>
        <v>0</v>
      </c>
      <c r="M96" s="9"/>
      <c r="N96" s="37">
        <v>37.369999999999997</v>
      </c>
      <c r="O96" s="97">
        <f t="shared" si="17"/>
        <v>366.226</v>
      </c>
      <c r="P96" s="27"/>
      <c r="Q96" s="170">
        <v>30.8919</v>
      </c>
      <c r="R96" s="97">
        <f t="shared" si="16"/>
        <v>302.74061999999998</v>
      </c>
      <c r="S96" s="189"/>
    </row>
    <row r="97" spans="1:19" ht="15" customHeight="1" thickBot="1" x14ac:dyDescent="0.3">
      <c r="A97" s="245"/>
      <c r="B97" s="11">
        <v>28</v>
      </c>
      <c r="C97" s="11">
        <v>10</v>
      </c>
      <c r="D97" s="25"/>
      <c r="E97" s="16">
        <v>99</v>
      </c>
      <c r="F97" s="26">
        <f t="shared" si="13"/>
        <v>970.19999999999993</v>
      </c>
      <c r="G97" s="91"/>
      <c r="H97" s="242"/>
      <c r="I97" s="242"/>
      <c r="J97" s="243"/>
      <c r="K97" s="16"/>
      <c r="L97" s="98">
        <f t="shared" si="15"/>
        <v>0</v>
      </c>
      <c r="M97" s="91"/>
      <c r="N97" s="16">
        <v>99.99</v>
      </c>
      <c r="O97" s="98">
        <f t="shared" si="17"/>
        <v>979.90199999999993</v>
      </c>
      <c r="P97" s="176"/>
      <c r="Q97" s="171">
        <v>123.63840000000002</v>
      </c>
      <c r="R97" s="94">
        <f t="shared" si="16"/>
        <v>1211.6563200000003</v>
      </c>
      <c r="S97" s="191"/>
    </row>
    <row r="98" spans="1:19" ht="15" customHeight="1" x14ac:dyDescent="0.25">
      <c r="A98" s="237" t="s">
        <v>20</v>
      </c>
      <c r="B98" s="19">
        <v>206</v>
      </c>
      <c r="C98" s="19">
        <v>6</v>
      </c>
      <c r="D98" s="87"/>
      <c r="E98" s="37">
        <v>0</v>
      </c>
      <c r="F98" s="3">
        <f t="shared" si="13"/>
        <v>0</v>
      </c>
      <c r="G98" s="90"/>
      <c r="H98" s="3">
        <v>46</v>
      </c>
      <c r="I98" s="87">
        <f>C98*H98*0.98</f>
        <v>270.48</v>
      </c>
      <c r="J98" s="9"/>
      <c r="K98" s="37"/>
      <c r="L98" s="97">
        <f t="shared" si="15"/>
        <v>0</v>
      </c>
      <c r="M98" s="90"/>
      <c r="N98" s="37">
        <v>46.46</v>
      </c>
      <c r="O98" s="97">
        <f t="shared" si="17"/>
        <v>273.1848</v>
      </c>
      <c r="P98" s="129"/>
      <c r="Q98" s="39">
        <v>36.436599999999999</v>
      </c>
      <c r="R98" s="96">
        <f t="shared" si="16"/>
        <v>214.247208</v>
      </c>
      <c r="S98" s="33"/>
    </row>
    <row r="99" spans="1:19" ht="15" customHeight="1" x14ac:dyDescent="0.25">
      <c r="A99" s="238"/>
      <c r="B99" s="17">
        <v>301</v>
      </c>
      <c r="C99" s="17">
        <v>6</v>
      </c>
      <c r="D99" s="23"/>
      <c r="E99" s="15">
        <v>49</v>
      </c>
      <c r="F99" s="24">
        <f t="shared" si="13"/>
        <v>288.12</v>
      </c>
      <c r="G99" s="38"/>
      <c r="H99" s="24">
        <v>43</v>
      </c>
      <c r="I99" s="23">
        <f>C99*H99*0.98</f>
        <v>252.84</v>
      </c>
      <c r="J99" s="10"/>
      <c r="K99" s="15"/>
      <c r="L99" s="95">
        <f t="shared" si="15"/>
        <v>0</v>
      </c>
      <c r="M99" s="38"/>
      <c r="N99" s="15">
        <v>43.43</v>
      </c>
      <c r="O99" s="95">
        <f t="shared" si="17"/>
        <v>255.36839999999998</v>
      </c>
      <c r="P99" s="38"/>
      <c r="Q99" s="15">
        <v>50.155200000000008</v>
      </c>
      <c r="R99" s="95">
        <f t="shared" si="16"/>
        <v>294.91257600000006</v>
      </c>
      <c r="S99" s="10"/>
    </row>
    <row r="100" spans="1:19" ht="15" customHeight="1" x14ac:dyDescent="0.25">
      <c r="A100" s="238"/>
      <c r="B100" s="22">
        <v>303</v>
      </c>
      <c r="C100" s="22">
        <v>6</v>
      </c>
      <c r="D100" s="93"/>
      <c r="E100" s="39">
        <v>65</v>
      </c>
      <c r="F100" s="4">
        <f t="shared" si="13"/>
        <v>382.2</v>
      </c>
      <c r="G100" s="36"/>
      <c r="H100" s="4">
        <v>0</v>
      </c>
      <c r="I100" s="93">
        <f>C100*H100*0.98</f>
        <v>0</v>
      </c>
      <c r="J100" s="10"/>
      <c r="K100" s="39"/>
      <c r="L100" s="95">
        <f t="shared" si="15"/>
        <v>0</v>
      </c>
      <c r="M100" s="36"/>
      <c r="N100" s="39">
        <v>65.650000000000006</v>
      </c>
      <c r="O100" s="95">
        <f t="shared" si="17"/>
        <v>386.02200000000005</v>
      </c>
      <c r="P100" s="36"/>
      <c r="Q100" s="39">
        <v>53.862800000000007</v>
      </c>
      <c r="R100" s="95">
        <f t="shared" si="16"/>
        <v>316.71326400000004</v>
      </c>
      <c r="S100" s="10"/>
    </row>
    <row r="101" spans="1:19" ht="15" customHeight="1" thickBot="1" x14ac:dyDescent="0.3">
      <c r="A101" s="239"/>
      <c r="B101" s="11">
        <v>404</v>
      </c>
      <c r="C101" s="11">
        <v>6</v>
      </c>
      <c r="D101" s="25"/>
      <c r="E101" s="16">
        <v>46</v>
      </c>
      <c r="F101" s="26">
        <f t="shared" si="13"/>
        <v>270.48</v>
      </c>
      <c r="G101" s="40"/>
      <c r="H101" s="26">
        <v>50</v>
      </c>
      <c r="I101" s="25">
        <f>C101*H101*0.98</f>
        <v>294</v>
      </c>
      <c r="J101" s="12"/>
      <c r="K101" s="16"/>
      <c r="L101" s="94">
        <f t="shared" si="15"/>
        <v>0</v>
      </c>
      <c r="M101" s="40"/>
      <c r="N101" s="16">
        <v>50.5</v>
      </c>
      <c r="O101" s="94">
        <f t="shared" si="17"/>
        <v>296.94</v>
      </c>
      <c r="P101" s="40"/>
      <c r="Q101" s="16">
        <v>58.320000000000007</v>
      </c>
      <c r="R101" s="94">
        <f t="shared" si="16"/>
        <v>342.92160000000007</v>
      </c>
      <c r="S101" s="12"/>
    </row>
    <row r="102" spans="1:19" ht="15" customHeight="1" thickBot="1" x14ac:dyDescent="0.3">
      <c r="A102" s="146" t="s">
        <v>6</v>
      </c>
      <c r="B102" s="146"/>
      <c r="C102" s="146"/>
      <c r="D102" s="133">
        <v>69238</v>
      </c>
      <c r="E102" s="68"/>
      <c r="F102" s="70">
        <f>SUM(F75:F101)</f>
        <v>11358.2</v>
      </c>
      <c r="G102" s="70">
        <f>D102-F102</f>
        <v>57879.8</v>
      </c>
      <c r="H102" s="70"/>
      <c r="I102" s="147">
        <f>SUM(I75:I90)+SUM(I91:I93)+SUM(I98:I101)</f>
        <v>9862.7200000000012</v>
      </c>
      <c r="J102" s="136">
        <f>D102-I102</f>
        <v>59375.28</v>
      </c>
      <c r="K102" s="68"/>
      <c r="L102" s="70">
        <f>SUM(L75:L101)</f>
        <v>0</v>
      </c>
      <c r="M102" s="70">
        <f>D102-L102</f>
        <v>69238</v>
      </c>
      <c r="N102" s="68"/>
      <c r="O102" s="70">
        <f>SUM(O75:O101)</f>
        <v>12247.7852</v>
      </c>
      <c r="P102" s="70">
        <f>D102-O102</f>
        <v>56990.214800000002</v>
      </c>
      <c r="Q102" s="70"/>
      <c r="R102" s="197">
        <f>SUM(R75:R90)+SUM(R91:R93)+SUM(R98:R101)</f>
        <v>11329.218068000002</v>
      </c>
      <c r="S102" s="99">
        <f>D102-R102</f>
        <v>57908.781931999998</v>
      </c>
    </row>
    <row r="103" spans="1:19" ht="15" customHeight="1" thickBot="1" x14ac:dyDescent="0.3">
      <c r="A103" s="271" t="s">
        <v>19</v>
      </c>
      <c r="B103" s="272"/>
      <c r="C103" s="27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2"/>
      <c r="Q103" s="273"/>
      <c r="R103" s="273"/>
      <c r="S103" s="274"/>
    </row>
    <row r="104" spans="1:19" ht="15" customHeight="1" x14ac:dyDescent="0.25">
      <c r="A104" s="238" t="s">
        <v>25</v>
      </c>
      <c r="B104" s="22">
        <v>203</v>
      </c>
      <c r="C104" s="22">
        <v>10</v>
      </c>
      <c r="D104" s="132"/>
      <c r="E104" s="39">
        <v>38</v>
      </c>
      <c r="F104" s="4">
        <f t="shared" ref="F104:F111" si="18">C104*E104*0.98</f>
        <v>372.4</v>
      </c>
      <c r="G104" s="36"/>
      <c r="H104" s="4">
        <v>25</v>
      </c>
      <c r="I104" s="132">
        <f t="shared" ref="I104:I113" si="19">C104*H104*0.98</f>
        <v>245</v>
      </c>
      <c r="J104" s="33"/>
      <c r="K104" s="148">
        <v>16.697008861984418</v>
      </c>
      <c r="L104" s="96">
        <f t="shared" ref="L104:L113" si="20">C104*K104*0.98</f>
        <v>163.63068684744729</v>
      </c>
      <c r="M104" s="36"/>
      <c r="N104" s="148">
        <v>16.863978950604263</v>
      </c>
      <c r="O104" s="96">
        <f>C104*N104*0.98</f>
        <v>165.26699371592179</v>
      </c>
      <c r="P104" s="36"/>
      <c r="Q104" s="37">
        <v>22.75</v>
      </c>
      <c r="R104" s="97">
        <f>C104*Q104*0.98</f>
        <v>222.95</v>
      </c>
      <c r="S104" s="9"/>
    </row>
    <row r="105" spans="1:19" ht="15" customHeight="1" x14ac:dyDescent="0.25">
      <c r="A105" s="238"/>
      <c r="B105" s="17">
        <v>204</v>
      </c>
      <c r="C105" s="17">
        <v>10</v>
      </c>
      <c r="D105" s="23"/>
      <c r="E105" s="15">
        <v>0</v>
      </c>
      <c r="F105" s="24">
        <f t="shared" si="18"/>
        <v>0</v>
      </c>
      <c r="G105" s="38"/>
      <c r="H105" s="24">
        <v>32</v>
      </c>
      <c r="I105" s="23">
        <f t="shared" si="19"/>
        <v>313.60000000000002</v>
      </c>
      <c r="J105" s="10"/>
      <c r="K105" s="101">
        <v>9.653907649880102</v>
      </c>
      <c r="L105" s="95">
        <f t="shared" si="20"/>
        <v>94.608294968825007</v>
      </c>
      <c r="M105" s="38"/>
      <c r="N105" s="101">
        <v>9.7504467263789039</v>
      </c>
      <c r="O105" s="95">
        <f t="shared" ref="O105:O113" si="21">C105*N105*0.98</f>
        <v>95.554377918513254</v>
      </c>
      <c r="P105" s="38"/>
      <c r="Q105" s="15">
        <v>27.52</v>
      </c>
      <c r="R105" s="95">
        <f>C105*Q105*0.98</f>
        <v>269.69599999999997</v>
      </c>
      <c r="S105" s="10"/>
    </row>
    <row r="106" spans="1:19" ht="15" customHeight="1" x14ac:dyDescent="0.25">
      <c r="A106" s="238"/>
      <c r="B106" s="22">
        <v>205</v>
      </c>
      <c r="C106" s="22">
        <v>10</v>
      </c>
      <c r="D106" s="93"/>
      <c r="E106" s="39">
        <v>0</v>
      </c>
      <c r="F106" s="4">
        <f t="shared" si="18"/>
        <v>0</v>
      </c>
      <c r="G106" s="36"/>
      <c r="H106" s="4">
        <v>2</v>
      </c>
      <c r="I106" s="93">
        <f t="shared" si="19"/>
        <v>19.600000000000001</v>
      </c>
      <c r="J106" s="10"/>
      <c r="K106" s="101">
        <v>5.9261925635160262</v>
      </c>
      <c r="L106" s="95">
        <f t="shared" si="20"/>
        <v>58.076687122457052</v>
      </c>
      <c r="M106" s="36"/>
      <c r="N106" s="101">
        <v>5.9854544891511869</v>
      </c>
      <c r="O106" s="95">
        <f t="shared" si="21"/>
        <v>58.657453993681635</v>
      </c>
      <c r="P106" s="36"/>
      <c r="Q106" s="39">
        <v>32.86</v>
      </c>
      <c r="R106" s="95">
        <f>C106*Q106*0.98</f>
        <v>322.02800000000002</v>
      </c>
      <c r="S106" s="10"/>
    </row>
    <row r="107" spans="1:19" ht="15" customHeight="1" x14ac:dyDescent="0.25">
      <c r="A107" s="238"/>
      <c r="B107" s="17">
        <v>603</v>
      </c>
      <c r="C107" s="17">
        <v>10</v>
      </c>
      <c r="D107" s="23"/>
      <c r="E107" s="15">
        <v>19</v>
      </c>
      <c r="F107" s="24">
        <f t="shared" si="18"/>
        <v>186.2</v>
      </c>
      <c r="G107" s="38"/>
      <c r="H107" s="24">
        <v>58</v>
      </c>
      <c r="I107" s="23">
        <f t="shared" si="19"/>
        <v>568.4</v>
      </c>
      <c r="J107" s="10"/>
      <c r="K107" s="101">
        <v>56.574545439051754</v>
      </c>
      <c r="L107" s="95">
        <f t="shared" si="20"/>
        <v>554.43054530270717</v>
      </c>
      <c r="M107" s="38"/>
      <c r="N107" s="101">
        <v>57.14029089344227</v>
      </c>
      <c r="O107" s="95">
        <f t="shared" si="21"/>
        <v>559.97485075573422</v>
      </c>
      <c r="P107" s="38"/>
      <c r="Q107" s="15">
        <v>42.339999999999996</v>
      </c>
      <c r="R107" s="95">
        <f t="shared" ref="R107:R111" si="22">C107*Q107*0.98</f>
        <v>414.93199999999996</v>
      </c>
      <c r="S107" s="10"/>
    </row>
    <row r="108" spans="1:19" ht="15" customHeight="1" x14ac:dyDescent="0.25">
      <c r="A108" s="238"/>
      <c r="B108" s="22">
        <v>604</v>
      </c>
      <c r="C108" s="22">
        <v>10</v>
      </c>
      <c r="D108" s="93"/>
      <c r="E108" s="39">
        <v>23</v>
      </c>
      <c r="F108" s="4">
        <f t="shared" si="18"/>
        <v>225.4</v>
      </c>
      <c r="G108" s="36"/>
      <c r="H108" s="4">
        <v>6</v>
      </c>
      <c r="I108" s="93">
        <f t="shared" si="19"/>
        <v>58.8</v>
      </c>
      <c r="J108" s="10"/>
      <c r="K108" s="101">
        <v>10.341174061433168</v>
      </c>
      <c r="L108" s="95">
        <f t="shared" si="20"/>
        <v>101.34350580204504</v>
      </c>
      <c r="M108" s="36"/>
      <c r="N108" s="101">
        <v>10.4445858020475</v>
      </c>
      <c r="O108" s="95">
        <f t="shared" si="21"/>
        <v>102.35694086006549</v>
      </c>
      <c r="P108" s="36"/>
      <c r="Q108" s="39">
        <v>21.18</v>
      </c>
      <c r="R108" s="95">
        <f>C108*Q108*0.98</f>
        <v>207.56400000000002</v>
      </c>
      <c r="S108" s="10"/>
    </row>
    <row r="109" spans="1:19" ht="15" customHeight="1" thickBot="1" x14ac:dyDescent="0.3">
      <c r="A109" s="239"/>
      <c r="B109" s="11">
        <v>605</v>
      </c>
      <c r="C109" s="11">
        <v>10</v>
      </c>
      <c r="D109" s="25"/>
      <c r="E109" s="16">
        <v>0</v>
      </c>
      <c r="F109" s="26">
        <f t="shared" si="18"/>
        <v>0</v>
      </c>
      <c r="G109" s="40"/>
      <c r="H109" s="26">
        <v>2</v>
      </c>
      <c r="I109" s="25">
        <f t="shared" si="19"/>
        <v>19.600000000000001</v>
      </c>
      <c r="J109" s="12"/>
      <c r="K109" s="101">
        <v>2.7591173191544889</v>
      </c>
      <c r="L109" s="94">
        <f t="shared" si="20"/>
        <v>27.03934972771399</v>
      </c>
      <c r="M109" s="40"/>
      <c r="N109" s="101">
        <v>2.7867084923460337</v>
      </c>
      <c r="O109" s="94">
        <f t="shared" si="21"/>
        <v>27.309743224991127</v>
      </c>
      <c r="P109" s="40"/>
      <c r="Q109" s="193">
        <v>15.28</v>
      </c>
      <c r="R109" s="98">
        <f>C109*Q109*0.98</f>
        <v>149.74399999999997</v>
      </c>
      <c r="S109" s="181"/>
    </row>
    <row r="110" spans="1:19" ht="15" customHeight="1" x14ac:dyDescent="0.25">
      <c r="A110" s="237" t="s">
        <v>21</v>
      </c>
      <c r="B110" s="19">
        <v>13</v>
      </c>
      <c r="C110" s="19">
        <v>10</v>
      </c>
      <c r="D110" s="87"/>
      <c r="E110" s="37">
        <v>35</v>
      </c>
      <c r="F110" s="3">
        <f t="shared" si="18"/>
        <v>343</v>
      </c>
      <c r="G110" s="90"/>
      <c r="H110" s="3">
        <v>2</v>
      </c>
      <c r="I110" s="87">
        <f t="shared" si="19"/>
        <v>19.600000000000001</v>
      </c>
      <c r="J110" s="9"/>
      <c r="K110" s="37"/>
      <c r="L110" s="96">
        <f t="shared" si="20"/>
        <v>0</v>
      </c>
      <c r="M110" s="90"/>
      <c r="N110" s="37">
        <v>2.02</v>
      </c>
      <c r="O110" s="96">
        <f t="shared" si="21"/>
        <v>19.795999999999999</v>
      </c>
      <c r="P110" s="129"/>
      <c r="Q110" s="37">
        <v>13.42</v>
      </c>
      <c r="R110" s="97">
        <f>C110*Q110*0.98</f>
        <v>131.51599999999999</v>
      </c>
      <c r="S110" s="9"/>
    </row>
    <row r="111" spans="1:19" ht="15" customHeight="1" thickBot="1" x14ac:dyDescent="0.3">
      <c r="A111" s="239"/>
      <c r="B111" s="11">
        <v>14</v>
      </c>
      <c r="C111" s="11">
        <v>10</v>
      </c>
      <c r="D111" s="25"/>
      <c r="E111" s="16">
        <v>1</v>
      </c>
      <c r="F111" s="26">
        <f t="shared" si="18"/>
        <v>9.8000000000000007</v>
      </c>
      <c r="G111" s="40"/>
      <c r="H111" s="26">
        <v>38</v>
      </c>
      <c r="I111" s="25">
        <f t="shared" si="19"/>
        <v>372.4</v>
      </c>
      <c r="J111" s="12"/>
      <c r="K111" s="16"/>
      <c r="L111" s="94">
        <f t="shared" si="20"/>
        <v>0</v>
      </c>
      <c r="M111" s="40"/>
      <c r="N111" s="16">
        <v>38.380000000000003</v>
      </c>
      <c r="O111" s="94">
        <f t="shared" si="21"/>
        <v>376.12400000000002</v>
      </c>
      <c r="P111" s="40"/>
      <c r="Q111" s="16">
        <v>31.159999999999997</v>
      </c>
      <c r="R111" s="94">
        <f t="shared" si="22"/>
        <v>305.36799999999994</v>
      </c>
      <c r="S111" s="12"/>
    </row>
    <row r="112" spans="1:19" ht="15" customHeight="1" x14ac:dyDescent="0.25">
      <c r="A112" s="237" t="s">
        <v>22</v>
      </c>
      <c r="B112" s="19">
        <v>109</v>
      </c>
      <c r="C112" s="19">
        <v>10</v>
      </c>
      <c r="D112" s="87"/>
      <c r="E112" s="37" t="s">
        <v>31</v>
      </c>
      <c r="F112" s="3"/>
      <c r="G112" s="90"/>
      <c r="H112" s="3">
        <v>41</v>
      </c>
      <c r="I112" s="87">
        <f t="shared" si="19"/>
        <v>401.8</v>
      </c>
      <c r="J112" s="9"/>
      <c r="K112" s="37"/>
      <c r="L112" s="96">
        <f t="shared" si="20"/>
        <v>0</v>
      </c>
      <c r="M112" s="90"/>
      <c r="N112" s="37">
        <v>41.410000000000004</v>
      </c>
      <c r="O112" s="96">
        <f t="shared" si="21"/>
        <v>405.81800000000004</v>
      </c>
      <c r="P112" s="129"/>
      <c r="Q112" s="39">
        <v>35.26</v>
      </c>
      <c r="R112" s="96">
        <f>C112*Q112*0.98</f>
        <v>345.54799999999994</v>
      </c>
      <c r="S112" s="33"/>
    </row>
    <row r="113" spans="1:19" ht="15" customHeight="1" thickBot="1" x14ac:dyDescent="0.3">
      <c r="A113" s="239"/>
      <c r="B113" s="11">
        <v>132</v>
      </c>
      <c r="C113" s="11">
        <v>10</v>
      </c>
      <c r="D113" s="25"/>
      <c r="E113" s="16" t="s">
        <v>31</v>
      </c>
      <c r="F113" s="26"/>
      <c r="G113" s="40"/>
      <c r="H113" s="26">
        <v>12</v>
      </c>
      <c r="I113" s="25">
        <f t="shared" si="19"/>
        <v>117.6</v>
      </c>
      <c r="J113" s="12"/>
      <c r="K113" s="16"/>
      <c r="L113" s="98">
        <f t="shared" si="20"/>
        <v>0</v>
      </c>
      <c r="M113" s="40"/>
      <c r="N113" s="16">
        <v>12.120000000000001</v>
      </c>
      <c r="O113" s="98">
        <f t="shared" si="21"/>
        <v>118.77600000000001</v>
      </c>
      <c r="P113" s="40"/>
      <c r="Q113" s="16">
        <v>13.440000000000001</v>
      </c>
      <c r="R113" s="94">
        <f>C113*Q113*0.98</f>
        <v>131.71199999999999</v>
      </c>
      <c r="S113" s="12"/>
    </row>
    <row r="114" spans="1:19" ht="15" customHeight="1" thickBot="1" x14ac:dyDescent="0.3">
      <c r="A114" s="146" t="s">
        <v>6</v>
      </c>
      <c r="B114" s="146"/>
      <c r="C114" s="146"/>
      <c r="D114" s="133">
        <v>59876</v>
      </c>
      <c r="E114" s="68"/>
      <c r="F114" s="70">
        <f>SUM(F104:F113)</f>
        <v>1136.8</v>
      </c>
      <c r="G114" s="70">
        <f>D114-F114</f>
        <v>58739.199999999997</v>
      </c>
      <c r="H114" s="147"/>
      <c r="I114" s="147">
        <f>SUM(I104:I113)</f>
        <v>2136.3999999999996</v>
      </c>
      <c r="J114" s="136">
        <f>D114-I114</f>
        <v>57739.6</v>
      </c>
      <c r="K114" s="68"/>
      <c r="L114" s="149">
        <f>SUM(L104:L113)</f>
        <v>999.12906977119553</v>
      </c>
      <c r="M114" s="99">
        <f>D114-L114</f>
        <v>58876.870930228804</v>
      </c>
      <c r="N114" s="68"/>
      <c r="O114" s="149">
        <f>SUM(O104:O113)</f>
        <v>1929.6343604689077</v>
      </c>
      <c r="P114" s="99">
        <f>D114-O114</f>
        <v>57946.36563953109</v>
      </c>
      <c r="Q114" s="147"/>
      <c r="R114" s="197">
        <f>SUM(R104:R113)</f>
        <v>2501.058</v>
      </c>
      <c r="S114" s="99">
        <f>D114-R114</f>
        <v>57374.942000000003</v>
      </c>
    </row>
    <row r="115" spans="1:19" ht="15" customHeight="1" thickBot="1" x14ac:dyDescent="0.3">
      <c r="A115" s="271" t="s">
        <v>24</v>
      </c>
      <c r="B115" s="272"/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  <c r="O115" s="272"/>
      <c r="P115" s="272"/>
      <c r="Q115" s="273"/>
      <c r="R115" s="273"/>
      <c r="S115" s="274"/>
    </row>
    <row r="116" spans="1:19" ht="15" customHeight="1" x14ac:dyDescent="0.25">
      <c r="A116" s="238" t="s">
        <v>26</v>
      </c>
      <c r="B116" s="22">
        <v>107</v>
      </c>
      <c r="C116" s="22">
        <v>20</v>
      </c>
      <c r="D116" s="132"/>
      <c r="E116" s="39">
        <v>0</v>
      </c>
      <c r="F116" s="4">
        <f t="shared" ref="F116:F121" si="23">C116*E116*0.98</f>
        <v>0</v>
      </c>
      <c r="G116" s="36"/>
      <c r="H116" s="4">
        <v>50</v>
      </c>
      <c r="I116" s="132">
        <f t="shared" ref="I116:I121" si="24">C116*H116*0.98</f>
        <v>980</v>
      </c>
      <c r="J116" s="33"/>
      <c r="K116" s="148">
        <v>31.736944297353734</v>
      </c>
      <c r="L116" s="96">
        <f t="shared" ref="L116:L121" si="25">C116*K116*0.98</f>
        <v>622.04410822813315</v>
      </c>
      <c r="M116" s="36"/>
      <c r="N116" s="148">
        <v>32.212998461814038</v>
      </c>
      <c r="O116" s="96">
        <f>C116*N116*0.98</f>
        <v>631.37476985155513</v>
      </c>
      <c r="P116" s="36"/>
      <c r="Q116" s="37">
        <v>54.500000000000007</v>
      </c>
      <c r="R116" s="97">
        <f>C116*Q116*0.98</f>
        <v>1068.2000000000003</v>
      </c>
      <c r="S116" s="9"/>
    </row>
    <row r="117" spans="1:19" ht="15" customHeight="1" x14ac:dyDescent="0.25">
      <c r="A117" s="238"/>
      <c r="B117" s="17">
        <v>108</v>
      </c>
      <c r="C117" s="17">
        <v>20</v>
      </c>
      <c r="D117" s="23"/>
      <c r="E117" s="15">
        <v>0</v>
      </c>
      <c r="F117" s="24">
        <f t="shared" si="23"/>
        <v>0</v>
      </c>
      <c r="G117" s="38"/>
      <c r="H117" s="24">
        <v>43</v>
      </c>
      <c r="I117" s="23">
        <f t="shared" si="24"/>
        <v>842.8</v>
      </c>
      <c r="J117" s="10"/>
      <c r="K117" s="101">
        <v>32.185819552096419</v>
      </c>
      <c r="L117" s="95">
        <f t="shared" si="25"/>
        <v>630.84206322108969</v>
      </c>
      <c r="M117" s="38"/>
      <c r="N117" s="101">
        <v>32.668606845377859</v>
      </c>
      <c r="O117" s="95">
        <f t="shared" ref="O117:O121" si="26">C117*N117*0.98</f>
        <v>640.30469416940605</v>
      </c>
      <c r="P117" s="38"/>
      <c r="Q117" s="15">
        <v>46.010000000000005</v>
      </c>
      <c r="R117" s="95">
        <f t="shared" ref="R117:R121" si="27">C117*Q117*0.98</f>
        <v>901.79600000000005</v>
      </c>
      <c r="S117" s="10"/>
    </row>
    <row r="118" spans="1:19" ht="15" customHeight="1" x14ac:dyDescent="0.25">
      <c r="A118" s="238"/>
      <c r="B118" s="22">
        <v>205</v>
      </c>
      <c r="C118" s="22">
        <v>20</v>
      </c>
      <c r="D118" s="93"/>
      <c r="E118" s="39">
        <v>46</v>
      </c>
      <c r="F118" s="4">
        <f t="shared" si="23"/>
        <v>901.6</v>
      </c>
      <c r="G118" s="36"/>
      <c r="H118" s="4">
        <v>27</v>
      </c>
      <c r="I118" s="93">
        <f t="shared" si="24"/>
        <v>529.20000000000005</v>
      </c>
      <c r="J118" s="10"/>
      <c r="K118" s="101">
        <v>21.800049862768084</v>
      </c>
      <c r="L118" s="95">
        <f t="shared" si="25"/>
        <v>427.2809773102544</v>
      </c>
      <c r="M118" s="36"/>
      <c r="N118" s="101">
        <v>22.127050610709603</v>
      </c>
      <c r="O118" s="95">
        <f t="shared" si="26"/>
        <v>433.6901919699082</v>
      </c>
      <c r="P118" s="36"/>
      <c r="Q118" s="39">
        <v>29.700000000000003</v>
      </c>
      <c r="R118" s="95">
        <f t="shared" si="27"/>
        <v>582.12</v>
      </c>
      <c r="S118" s="10"/>
    </row>
    <row r="119" spans="1:19" ht="15" customHeight="1" x14ac:dyDescent="0.25">
      <c r="A119" s="238"/>
      <c r="B119" s="17">
        <v>305</v>
      </c>
      <c r="C119" s="17">
        <v>20</v>
      </c>
      <c r="D119" s="23"/>
      <c r="E119" s="15">
        <v>27</v>
      </c>
      <c r="F119" s="24">
        <f t="shared" si="23"/>
        <v>529.20000000000005</v>
      </c>
      <c r="G119" s="38"/>
      <c r="H119" s="24">
        <v>14</v>
      </c>
      <c r="I119" s="23">
        <f t="shared" si="24"/>
        <v>274.39999999999998</v>
      </c>
      <c r="J119" s="10"/>
      <c r="K119" s="101">
        <v>29.606521804044018</v>
      </c>
      <c r="L119" s="95">
        <f t="shared" si="25"/>
        <v>580.28782735926279</v>
      </c>
      <c r="M119" s="38"/>
      <c r="N119" s="101">
        <v>30.050619631104674</v>
      </c>
      <c r="O119" s="95">
        <f t="shared" si="26"/>
        <v>588.99214476965153</v>
      </c>
      <c r="P119" s="38"/>
      <c r="Q119" s="15">
        <v>15.260000000000002</v>
      </c>
      <c r="R119" s="95">
        <f t="shared" si="27"/>
        <v>299.09600000000006</v>
      </c>
      <c r="S119" s="10"/>
    </row>
    <row r="120" spans="1:19" ht="15" customHeight="1" x14ac:dyDescent="0.25">
      <c r="A120" s="238"/>
      <c r="B120" s="22">
        <v>405</v>
      </c>
      <c r="C120" s="22">
        <v>20</v>
      </c>
      <c r="D120" s="93"/>
      <c r="E120" s="39">
        <v>0</v>
      </c>
      <c r="F120" s="4">
        <f t="shared" si="23"/>
        <v>0</v>
      </c>
      <c r="G120" s="36"/>
      <c r="H120" s="4">
        <v>32</v>
      </c>
      <c r="I120" s="93">
        <f t="shared" si="24"/>
        <v>627.20000000000005</v>
      </c>
      <c r="J120" s="10"/>
      <c r="K120" s="101">
        <v>14.227767437718214</v>
      </c>
      <c r="L120" s="95">
        <f t="shared" si="25"/>
        <v>278.86424177927699</v>
      </c>
      <c r="M120" s="36"/>
      <c r="N120" s="101">
        <v>14.441183949283985</v>
      </c>
      <c r="O120" s="95">
        <f t="shared" si="26"/>
        <v>283.04720540596611</v>
      </c>
      <c r="P120" s="36"/>
      <c r="Q120" s="39">
        <v>34.24</v>
      </c>
      <c r="R120" s="95">
        <f t="shared" si="27"/>
        <v>671.10400000000004</v>
      </c>
      <c r="S120" s="10"/>
    </row>
    <row r="121" spans="1:19" ht="15" customHeight="1" thickBot="1" x14ac:dyDescent="0.3">
      <c r="A121" s="239"/>
      <c r="B121" s="11">
        <v>406</v>
      </c>
      <c r="C121" s="11">
        <v>20</v>
      </c>
      <c r="D121" s="25"/>
      <c r="E121" s="16">
        <v>58</v>
      </c>
      <c r="F121" s="26">
        <f t="shared" si="23"/>
        <v>1136.8</v>
      </c>
      <c r="G121" s="40"/>
      <c r="H121" s="26">
        <v>32</v>
      </c>
      <c r="I121" s="25">
        <f t="shared" si="24"/>
        <v>627.20000000000005</v>
      </c>
      <c r="J121" s="12"/>
      <c r="K121" s="100">
        <v>6.1854812759411164</v>
      </c>
      <c r="L121" s="98">
        <f t="shared" si="25"/>
        <v>121.23543300844587</v>
      </c>
      <c r="M121" s="40"/>
      <c r="N121" s="100">
        <v>6.2782634950802327</v>
      </c>
      <c r="O121" s="98">
        <f t="shared" si="26"/>
        <v>123.05396450357256</v>
      </c>
      <c r="P121" s="40"/>
      <c r="Q121" s="16">
        <v>35.200000000000003</v>
      </c>
      <c r="R121" s="94">
        <f t="shared" si="27"/>
        <v>689.92</v>
      </c>
      <c r="S121" s="12"/>
    </row>
    <row r="122" spans="1:19" ht="15" customHeight="1" thickBot="1" x14ac:dyDescent="0.3">
      <c r="A122" s="76" t="s">
        <v>6</v>
      </c>
      <c r="B122" s="76"/>
      <c r="C122" s="76"/>
      <c r="D122" s="133">
        <v>50000</v>
      </c>
      <c r="E122" s="68"/>
      <c r="F122" s="70">
        <f>SUM(F116:F121)</f>
        <v>2567.6000000000004</v>
      </c>
      <c r="G122" s="70">
        <f>D122-F122</f>
        <v>47432.4</v>
      </c>
      <c r="H122" s="147"/>
      <c r="I122" s="147">
        <f>SUM(I116:I121)</f>
        <v>3880.8</v>
      </c>
      <c r="J122" s="136">
        <f>D122-I122</f>
        <v>46119.199999999997</v>
      </c>
      <c r="K122" s="136"/>
      <c r="L122" s="149">
        <f>SUM(L116:L121)</f>
        <v>2660.5546509064629</v>
      </c>
      <c r="M122" s="99">
        <f>D122-L122</f>
        <v>47339.445349093534</v>
      </c>
      <c r="N122" s="136"/>
      <c r="O122" s="149">
        <f>SUM(O116:O121)</f>
        <v>2700.4629706700593</v>
      </c>
      <c r="P122" s="99">
        <f>D122-O122</f>
        <v>47299.537029329942</v>
      </c>
      <c r="Q122" s="147"/>
      <c r="R122" s="197">
        <f>SUM(R116:R121)</f>
        <v>4212.2360000000008</v>
      </c>
      <c r="S122" s="99">
        <f>D122-R122</f>
        <v>45787.763999999996</v>
      </c>
    </row>
    <row r="123" spans="1:19" ht="15" customHeight="1" thickBot="1" x14ac:dyDescent="0.3">
      <c r="A123" s="249" t="s">
        <v>23</v>
      </c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1"/>
      <c r="R123" s="251"/>
      <c r="S123" s="252"/>
    </row>
    <row r="124" spans="1:19" ht="15" customHeight="1" x14ac:dyDescent="0.25">
      <c r="A124" s="244" t="s">
        <v>27</v>
      </c>
      <c r="B124" s="150">
        <v>115</v>
      </c>
      <c r="C124" s="13">
        <v>10</v>
      </c>
      <c r="D124" s="151"/>
      <c r="E124" s="152">
        <v>70</v>
      </c>
      <c r="F124" s="13">
        <f t="shared" ref="F124:F141" si="28">C124*E124*0.98</f>
        <v>686</v>
      </c>
      <c r="G124" s="36"/>
      <c r="H124" s="246" t="s">
        <v>59</v>
      </c>
      <c r="I124" s="246"/>
      <c r="J124" s="247"/>
      <c r="K124" s="152"/>
      <c r="L124" s="96">
        <f t="shared" ref="L124:L141" si="29">C124*K124*0.98</f>
        <v>0</v>
      </c>
      <c r="M124" s="36"/>
      <c r="N124" s="152">
        <v>70.84</v>
      </c>
      <c r="O124" s="96">
        <f>C124*N124*0.98</f>
        <v>694.23200000000008</v>
      </c>
      <c r="P124" s="180"/>
      <c r="Q124" s="198">
        <v>75.090400000000002</v>
      </c>
      <c r="R124" s="199">
        <f t="shared" ref="R124:R140" si="30">C124*Q124*0.98</f>
        <v>735.88591999999994</v>
      </c>
      <c r="S124" s="189"/>
    </row>
    <row r="125" spans="1:19" ht="15" customHeight="1" x14ac:dyDescent="0.25">
      <c r="A125" s="244"/>
      <c r="B125" s="29">
        <v>215</v>
      </c>
      <c r="C125" s="17">
        <v>10</v>
      </c>
      <c r="D125" s="23"/>
      <c r="E125" s="43">
        <v>113</v>
      </c>
      <c r="F125" s="17">
        <f t="shared" si="28"/>
        <v>1107.4000000000001</v>
      </c>
      <c r="G125" s="10"/>
      <c r="H125" s="246"/>
      <c r="I125" s="246"/>
      <c r="J125" s="247"/>
      <c r="K125" s="43"/>
      <c r="L125" s="95">
        <f t="shared" si="29"/>
        <v>0</v>
      </c>
      <c r="M125" s="10"/>
      <c r="N125" s="43">
        <v>114.35599999999999</v>
      </c>
      <c r="O125" s="95">
        <f t="shared" ref="O125:O141" si="31">C125*N125*0.98</f>
        <v>1120.6887999999999</v>
      </c>
      <c r="P125" s="29"/>
      <c r="Q125" s="157">
        <v>110.92531999999999</v>
      </c>
      <c r="R125" s="200">
        <f t="shared" si="30"/>
        <v>1087.0681359999999</v>
      </c>
      <c r="S125" s="190"/>
    </row>
    <row r="126" spans="1:19" ht="15" customHeight="1" x14ac:dyDescent="0.25">
      <c r="A126" s="244"/>
      <c r="B126" s="29">
        <v>309</v>
      </c>
      <c r="C126" s="17">
        <v>10</v>
      </c>
      <c r="D126" s="23"/>
      <c r="E126" s="43">
        <v>126</v>
      </c>
      <c r="F126" s="17">
        <f t="shared" si="28"/>
        <v>1234.8</v>
      </c>
      <c r="G126" s="10"/>
      <c r="H126" s="246"/>
      <c r="I126" s="246"/>
      <c r="J126" s="247"/>
      <c r="K126" s="43"/>
      <c r="L126" s="95">
        <f t="shared" si="29"/>
        <v>0</v>
      </c>
      <c r="M126" s="10"/>
      <c r="N126" s="43">
        <v>127.512</v>
      </c>
      <c r="O126" s="95">
        <f t="shared" si="31"/>
        <v>1249.6175999999998</v>
      </c>
      <c r="P126" s="29"/>
      <c r="Q126" s="157">
        <v>109.66032</v>
      </c>
      <c r="R126" s="200">
        <f t="shared" si="30"/>
        <v>1074.6711359999999</v>
      </c>
      <c r="S126" s="190"/>
    </row>
    <row r="127" spans="1:19" ht="15" customHeight="1" thickBot="1" x14ac:dyDescent="0.3">
      <c r="A127" s="245"/>
      <c r="B127" s="89">
        <v>416</v>
      </c>
      <c r="C127" s="20">
        <v>10</v>
      </c>
      <c r="D127" s="89"/>
      <c r="E127" s="88">
        <v>77</v>
      </c>
      <c r="F127" s="20">
        <f t="shared" si="28"/>
        <v>754.6</v>
      </c>
      <c r="G127" s="91"/>
      <c r="H127" s="242"/>
      <c r="I127" s="242"/>
      <c r="J127" s="243"/>
      <c r="K127" s="88"/>
      <c r="L127" s="98">
        <f t="shared" si="29"/>
        <v>0</v>
      </c>
      <c r="M127" s="91"/>
      <c r="N127" s="127">
        <v>77.924000000000007</v>
      </c>
      <c r="O127" s="98">
        <f t="shared" si="31"/>
        <v>763.65520000000004</v>
      </c>
      <c r="P127" s="176"/>
      <c r="Q127" s="201">
        <v>84.93716000000002</v>
      </c>
      <c r="R127" s="202">
        <f t="shared" si="30"/>
        <v>832.38416800000016</v>
      </c>
      <c r="S127" s="196"/>
    </row>
    <row r="128" spans="1:19" ht="15" customHeight="1" x14ac:dyDescent="0.25">
      <c r="A128" s="237" t="s">
        <v>28</v>
      </c>
      <c r="B128" s="27">
        <v>144</v>
      </c>
      <c r="C128" s="8">
        <v>10</v>
      </c>
      <c r="D128" s="28"/>
      <c r="E128" s="42">
        <v>44</v>
      </c>
      <c r="F128" s="8">
        <f t="shared" si="28"/>
        <v>431.2</v>
      </c>
      <c r="G128" s="44"/>
      <c r="H128" s="28">
        <v>72</v>
      </c>
      <c r="I128" s="8">
        <f t="shared" ref="I128:I141" si="32">C128*H128*0.98</f>
        <v>705.6</v>
      </c>
      <c r="J128" s="9"/>
      <c r="K128" s="42"/>
      <c r="L128" s="97">
        <f t="shared" si="29"/>
        <v>0</v>
      </c>
      <c r="M128" s="44"/>
      <c r="N128" s="42">
        <v>73.007999999999996</v>
      </c>
      <c r="O128" s="97">
        <f t="shared" si="31"/>
        <v>715.47839999999997</v>
      </c>
      <c r="P128" s="44"/>
      <c r="Q128" s="203">
        <v>76.320000000000007</v>
      </c>
      <c r="R128" s="199">
        <f t="shared" si="30"/>
        <v>747.93600000000004</v>
      </c>
      <c r="S128" s="9"/>
    </row>
    <row r="129" spans="1:19" ht="15" customHeight="1" thickBot="1" x14ac:dyDescent="0.3">
      <c r="A129" s="239"/>
      <c r="B129" s="89">
        <v>146</v>
      </c>
      <c r="C129" s="20">
        <v>10</v>
      </c>
      <c r="D129" s="89"/>
      <c r="E129" s="88">
        <v>69</v>
      </c>
      <c r="F129" s="20">
        <f t="shared" si="28"/>
        <v>676.19999999999993</v>
      </c>
      <c r="G129" s="91"/>
      <c r="H129" s="89">
        <v>47</v>
      </c>
      <c r="I129" s="20">
        <f t="shared" si="32"/>
        <v>460.59999999999997</v>
      </c>
      <c r="J129" s="12"/>
      <c r="K129" s="88"/>
      <c r="L129" s="95">
        <f t="shared" si="29"/>
        <v>0</v>
      </c>
      <c r="M129" s="91"/>
      <c r="N129" s="127">
        <v>47.658000000000001</v>
      </c>
      <c r="O129" s="95">
        <f t="shared" si="31"/>
        <v>467.04840000000002</v>
      </c>
      <c r="P129" s="130"/>
      <c r="Q129" s="165">
        <v>45.589999999999996</v>
      </c>
      <c r="R129" s="204">
        <f t="shared" si="30"/>
        <v>446.78199999999998</v>
      </c>
      <c r="S129" s="12"/>
    </row>
    <row r="130" spans="1:19" ht="15" customHeight="1" x14ac:dyDescent="0.25">
      <c r="A130" s="237" t="s">
        <v>29</v>
      </c>
      <c r="B130" s="27">
        <v>306</v>
      </c>
      <c r="C130" s="8">
        <v>20</v>
      </c>
      <c r="D130" s="28"/>
      <c r="E130" s="42">
        <v>29</v>
      </c>
      <c r="F130" s="8">
        <f t="shared" si="28"/>
        <v>568.4</v>
      </c>
      <c r="G130" s="44"/>
      <c r="H130" s="28">
        <v>49</v>
      </c>
      <c r="I130" s="8">
        <f t="shared" si="32"/>
        <v>960.4</v>
      </c>
      <c r="J130" s="9"/>
      <c r="K130" s="42">
        <v>36.06</v>
      </c>
      <c r="L130" s="97">
        <f t="shared" si="29"/>
        <v>706.77600000000007</v>
      </c>
      <c r="M130" s="44"/>
      <c r="N130" s="42">
        <v>37.141800000000003</v>
      </c>
      <c r="O130" s="97">
        <f t="shared" si="31"/>
        <v>727.97928000000002</v>
      </c>
      <c r="P130" s="44"/>
      <c r="Q130" s="205">
        <v>42.14</v>
      </c>
      <c r="R130" s="206">
        <f t="shared" si="30"/>
        <v>825.94399999999996</v>
      </c>
      <c r="S130" s="33"/>
    </row>
    <row r="131" spans="1:19" ht="15" customHeight="1" x14ac:dyDescent="0.25">
      <c r="A131" s="238"/>
      <c r="B131" s="29">
        <v>309</v>
      </c>
      <c r="C131" s="17">
        <v>20</v>
      </c>
      <c r="D131" s="23"/>
      <c r="E131" s="43">
        <v>12</v>
      </c>
      <c r="F131" s="17">
        <f t="shared" si="28"/>
        <v>235.2</v>
      </c>
      <c r="G131" s="38"/>
      <c r="H131" s="23">
        <v>73</v>
      </c>
      <c r="I131" s="17">
        <f t="shared" si="32"/>
        <v>1430.8</v>
      </c>
      <c r="J131" s="10"/>
      <c r="K131" s="43">
        <v>38.9</v>
      </c>
      <c r="L131" s="95">
        <f t="shared" si="29"/>
        <v>762.43999999999994</v>
      </c>
      <c r="M131" s="38"/>
      <c r="N131" s="43">
        <v>40.067</v>
      </c>
      <c r="O131" s="95">
        <f t="shared" si="31"/>
        <v>785.31320000000005</v>
      </c>
      <c r="P131" s="38"/>
      <c r="Q131" s="207">
        <v>79.570000000000007</v>
      </c>
      <c r="R131" s="200">
        <f t="shared" si="30"/>
        <v>1559.5720000000001</v>
      </c>
      <c r="S131" s="10"/>
    </row>
    <row r="132" spans="1:19" ht="15" customHeight="1" x14ac:dyDescent="0.25">
      <c r="A132" s="238"/>
      <c r="B132" s="29">
        <v>310</v>
      </c>
      <c r="C132" s="17">
        <v>20</v>
      </c>
      <c r="D132" s="23"/>
      <c r="E132" s="43">
        <v>71</v>
      </c>
      <c r="F132" s="17">
        <f t="shared" si="28"/>
        <v>1391.6</v>
      </c>
      <c r="G132" s="38"/>
      <c r="H132" s="23">
        <v>97</v>
      </c>
      <c r="I132" s="17">
        <f t="shared" si="32"/>
        <v>1901.2</v>
      </c>
      <c r="J132" s="10"/>
      <c r="K132" s="43">
        <v>53.83</v>
      </c>
      <c r="L132" s="95">
        <f t="shared" si="29"/>
        <v>1055.068</v>
      </c>
      <c r="M132" s="38"/>
      <c r="N132" s="43">
        <v>55.444899999999997</v>
      </c>
      <c r="O132" s="95">
        <f t="shared" si="31"/>
        <v>1086.7200399999999</v>
      </c>
      <c r="P132" s="38"/>
      <c r="Q132" s="207">
        <v>102.82000000000001</v>
      </c>
      <c r="R132" s="200">
        <f t="shared" si="30"/>
        <v>2015.2720000000002</v>
      </c>
      <c r="S132" s="10"/>
    </row>
    <row r="133" spans="1:19" ht="15" customHeight="1" x14ac:dyDescent="0.25">
      <c r="A133" s="238"/>
      <c r="B133" s="29">
        <v>407</v>
      </c>
      <c r="C133" s="17">
        <v>20</v>
      </c>
      <c r="D133" s="23"/>
      <c r="E133" s="43">
        <v>31</v>
      </c>
      <c r="F133" s="17">
        <f t="shared" si="28"/>
        <v>607.6</v>
      </c>
      <c r="G133" s="38"/>
      <c r="H133" s="23">
        <v>30</v>
      </c>
      <c r="I133" s="17">
        <f t="shared" si="32"/>
        <v>588</v>
      </c>
      <c r="J133" s="10"/>
      <c r="K133" s="43">
        <v>23.47</v>
      </c>
      <c r="L133" s="95">
        <f t="shared" si="29"/>
        <v>460.01199999999994</v>
      </c>
      <c r="M133" s="38"/>
      <c r="N133" s="43">
        <v>24.174099999999999</v>
      </c>
      <c r="O133" s="95">
        <f t="shared" si="31"/>
        <v>473.81235999999996</v>
      </c>
      <c r="P133" s="38"/>
      <c r="Q133" s="207">
        <v>29.099999999999998</v>
      </c>
      <c r="R133" s="200">
        <f t="shared" si="30"/>
        <v>570.36</v>
      </c>
      <c r="S133" s="10"/>
    </row>
    <row r="134" spans="1:19" ht="15" customHeight="1" x14ac:dyDescent="0.25">
      <c r="A134" s="238"/>
      <c r="B134" s="29">
        <v>408</v>
      </c>
      <c r="C134" s="17">
        <v>20</v>
      </c>
      <c r="D134" s="23"/>
      <c r="E134" s="43">
        <v>7</v>
      </c>
      <c r="F134" s="17">
        <f t="shared" si="28"/>
        <v>137.19999999999999</v>
      </c>
      <c r="G134" s="38"/>
      <c r="H134" s="23">
        <v>25</v>
      </c>
      <c r="I134" s="17">
        <f t="shared" si="32"/>
        <v>490</v>
      </c>
      <c r="J134" s="10"/>
      <c r="K134" s="43">
        <v>30.03</v>
      </c>
      <c r="L134" s="95">
        <f t="shared" si="29"/>
        <v>588.58799999999997</v>
      </c>
      <c r="M134" s="38"/>
      <c r="N134" s="43">
        <v>30.930900000000001</v>
      </c>
      <c r="O134" s="95">
        <f t="shared" si="31"/>
        <v>606.24564000000009</v>
      </c>
      <c r="P134" s="38"/>
      <c r="Q134" s="207">
        <v>21.5</v>
      </c>
      <c r="R134" s="200">
        <f t="shared" si="30"/>
        <v>421.4</v>
      </c>
      <c r="S134" s="10"/>
    </row>
    <row r="135" spans="1:19" ht="15" customHeight="1" thickBot="1" x14ac:dyDescent="0.3">
      <c r="A135" s="239"/>
      <c r="B135" s="89">
        <v>409</v>
      </c>
      <c r="C135" s="20">
        <v>20</v>
      </c>
      <c r="D135" s="89"/>
      <c r="E135" s="88">
        <v>54</v>
      </c>
      <c r="F135" s="20">
        <f t="shared" si="28"/>
        <v>1058.4000000000001</v>
      </c>
      <c r="G135" s="91"/>
      <c r="H135" s="89">
        <v>85</v>
      </c>
      <c r="I135" s="20">
        <f t="shared" si="32"/>
        <v>1666</v>
      </c>
      <c r="J135" s="12"/>
      <c r="K135" s="88">
        <v>86.6</v>
      </c>
      <c r="L135" s="94">
        <f t="shared" si="29"/>
        <v>1697.36</v>
      </c>
      <c r="M135" s="91"/>
      <c r="N135" s="127">
        <v>89.197999999999993</v>
      </c>
      <c r="O135" s="94">
        <f t="shared" si="31"/>
        <v>1748.2807999999998</v>
      </c>
      <c r="P135" s="130"/>
      <c r="Q135" s="168">
        <v>92.65</v>
      </c>
      <c r="R135" s="202">
        <f t="shared" si="30"/>
        <v>1815.94</v>
      </c>
      <c r="S135" s="181"/>
    </row>
    <row r="136" spans="1:19" ht="15" customHeight="1" x14ac:dyDescent="0.25">
      <c r="A136" s="237" t="s">
        <v>30</v>
      </c>
      <c r="B136" s="27">
        <v>210</v>
      </c>
      <c r="C136" s="8">
        <v>10</v>
      </c>
      <c r="D136" s="28"/>
      <c r="E136" s="42">
        <v>48</v>
      </c>
      <c r="F136" s="8">
        <f t="shared" si="28"/>
        <v>470.4</v>
      </c>
      <c r="G136" s="44"/>
      <c r="H136" s="28">
        <v>107</v>
      </c>
      <c r="I136" s="8">
        <f t="shared" si="32"/>
        <v>1048.5999999999999</v>
      </c>
      <c r="J136" s="9"/>
      <c r="K136" s="42"/>
      <c r="L136" s="96">
        <f t="shared" si="29"/>
        <v>0</v>
      </c>
      <c r="M136" s="44"/>
      <c r="N136" s="42">
        <v>108.498</v>
      </c>
      <c r="O136" s="96">
        <f t="shared" si="31"/>
        <v>1063.2804000000001</v>
      </c>
      <c r="P136" s="44"/>
      <c r="Q136" s="203">
        <v>113.42</v>
      </c>
      <c r="R136" s="199">
        <f t="shared" si="30"/>
        <v>1111.5160000000001</v>
      </c>
      <c r="S136" s="9"/>
    </row>
    <row r="137" spans="1:19" ht="15" customHeight="1" x14ac:dyDescent="0.25">
      <c r="A137" s="238"/>
      <c r="B137" s="93">
        <v>304</v>
      </c>
      <c r="C137" s="22">
        <v>10</v>
      </c>
      <c r="D137" s="93"/>
      <c r="E137" s="92">
        <v>63</v>
      </c>
      <c r="F137" s="22">
        <f t="shared" si="28"/>
        <v>617.4</v>
      </c>
      <c r="G137" s="36"/>
      <c r="H137" s="93">
        <v>124</v>
      </c>
      <c r="I137" s="22">
        <f t="shared" si="32"/>
        <v>1215.2</v>
      </c>
      <c r="J137" s="10"/>
      <c r="K137" s="92"/>
      <c r="L137" s="95">
        <f t="shared" si="29"/>
        <v>0</v>
      </c>
      <c r="M137" s="36"/>
      <c r="N137" s="131">
        <v>125.736</v>
      </c>
      <c r="O137" s="95">
        <f t="shared" si="31"/>
        <v>1232.2128</v>
      </c>
      <c r="P137" s="36"/>
      <c r="Q137" s="168">
        <v>120.28</v>
      </c>
      <c r="R137" s="200">
        <f t="shared" si="30"/>
        <v>1178.7439999999999</v>
      </c>
      <c r="S137" s="10"/>
    </row>
    <row r="138" spans="1:19" ht="15" customHeight="1" x14ac:dyDescent="0.25">
      <c r="A138" s="238"/>
      <c r="B138" s="29">
        <v>510</v>
      </c>
      <c r="C138" s="17">
        <v>10</v>
      </c>
      <c r="D138" s="23"/>
      <c r="E138" s="43">
        <v>243</v>
      </c>
      <c r="F138" s="17">
        <f t="shared" si="28"/>
        <v>2381.4</v>
      </c>
      <c r="G138" s="38"/>
      <c r="H138" s="23">
        <v>211</v>
      </c>
      <c r="I138" s="17">
        <f t="shared" si="32"/>
        <v>2067.8000000000002</v>
      </c>
      <c r="J138" s="10"/>
      <c r="K138" s="43"/>
      <c r="L138" s="95">
        <f t="shared" si="29"/>
        <v>0</v>
      </c>
      <c r="M138" s="38"/>
      <c r="N138" s="43">
        <v>213.95400000000001</v>
      </c>
      <c r="O138" s="95">
        <f t="shared" si="31"/>
        <v>2096.7491999999997</v>
      </c>
      <c r="P138" s="38"/>
      <c r="Q138" s="207">
        <v>181.46</v>
      </c>
      <c r="R138" s="200">
        <f t="shared" si="30"/>
        <v>1778.308</v>
      </c>
      <c r="S138" s="10"/>
    </row>
    <row r="139" spans="1:19" ht="15" customHeight="1" x14ac:dyDescent="0.25">
      <c r="A139" s="238"/>
      <c r="B139" s="93">
        <v>710</v>
      </c>
      <c r="C139" s="22">
        <v>10</v>
      </c>
      <c r="D139" s="93"/>
      <c r="E139" s="92">
        <v>0</v>
      </c>
      <c r="F139" s="22">
        <f t="shared" si="28"/>
        <v>0</v>
      </c>
      <c r="G139" s="36"/>
      <c r="H139" s="93">
        <v>106</v>
      </c>
      <c r="I139" s="22">
        <f t="shared" si="32"/>
        <v>1038.8</v>
      </c>
      <c r="J139" s="10"/>
      <c r="K139" s="92"/>
      <c r="L139" s="95">
        <f t="shared" si="29"/>
        <v>0</v>
      </c>
      <c r="M139" s="36"/>
      <c r="N139" s="131">
        <v>107.48399999999999</v>
      </c>
      <c r="O139" s="95">
        <f t="shared" si="31"/>
        <v>1053.3431999999998</v>
      </c>
      <c r="P139" s="36"/>
      <c r="Q139" s="168">
        <v>115.54</v>
      </c>
      <c r="R139" s="200">
        <f t="shared" si="30"/>
        <v>1132.2920000000001</v>
      </c>
      <c r="S139" s="10"/>
    </row>
    <row r="140" spans="1:19" ht="15" customHeight="1" x14ac:dyDescent="0.25">
      <c r="A140" s="238"/>
      <c r="B140" s="29">
        <v>804</v>
      </c>
      <c r="C140" s="17">
        <v>10</v>
      </c>
      <c r="D140" s="23"/>
      <c r="E140" s="43">
        <v>117</v>
      </c>
      <c r="F140" s="17">
        <f t="shared" si="28"/>
        <v>1146.5999999999999</v>
      </c>
      <c r="G140" s="38"/>
      <c r="H140" s="23">
        <v>157</v>
      </c>
      <c r="I140" s="17">
        <f t="shared" si="32"/>
        <v>1538.6</v>
      </c>
      <c r="J140" s="10"/>
      <c r="K140" s="43"/>
      <c r="L140" s="95">
        <f t="shared" si="29"/>
        <v>0</v>
      </c>
      <c r="M140" s="38"/>
      <c r="N140" s="43">
        <v>159.19800000000001</v>
      </c>
      <c r="O140" s="95">
        <f t="shared" si="31"/>
        <v>1560.1404</v>
      </c>
      <c r="P140" s="38"/>
      <c r="Q140" s="207">
        <v>166.42000000000002</v>
      </c>
      <c r="R140" s="200">
        <f t="shared" si="30"/>
        <v>1630.9160000000002</v>
      </c>
      <c r="S140" s="10"/>
    </row>
    <row r="141" spans="1:19" ht="15" customHeight="1" thickBot="1" x14ac:dyDescent="0.3">
      <c r="A141" s="239"/>
      <c r="B141" s="89">
        <v>805</v>
      </c>
      <c r="C141" s="20">
        <v>10</v>
      </c>
      <c r="D141" s="89"/>
      <c r="E141" s="88">
        <v>0</v>
      </c>
      <c r="F141" s="20">
        <f t="shared" si="28"/>
        <v>0</v>
      </c>
      <c r="G141" s="91"/>
      <c r="H141" s="89">
        <v>103</v>
      </c>
      <c r="I141" s="20">
        <f t="shared" si="32"/>
        <v>1009.4</v>
      </c>
      <c r="J141" s="12"/>
      <c r="K141" s="88"/>
      <c r="L141" s="94">
        <f t="shared" si="29"/>
        <v>0</v>
      </c>
      <c r="M141" s="91"/>
      <c r="N141" s="127">
        <v>104.44200000000001</v>
      </c>
      <c r="O141" s="94">
        <f t="shared" si="31"/>
        <v>1023.5316</v>
      </c>
      <c r="P141" s="130"/>
      <c r="Q141" s="165">
        <v>99.91</v>
      </c>
      <c r="R141" s="204">
        <f>C141*Q141*0.98</f>
        <v>979.11799999999994</v>
      </c>
      <c r="S141" s="12"/>
    </row>
    <row r="142" spans="1:19" ht="15" customHeight="1" thickBot="1" x14ac:dyDescent="0.3">
      <c r="A142" s="78" t="s">
        <v>6</v>
      </c>
      <c r="B142" s="79"/>
      <c r="C142" s="79"/>
      <c r="D142" s="64">
        <v>167686.79999999999</v>
      </c>
      <c r="E142" s="72"/>
      <c r="F142" s="73">
        <f>SUM(F124:F141)</f>
        <v>13504.4</v>
      </c>
      <c r="G142" s="73">
        <f>D142-F142</f>
        <v>154182.39999999999</v>
      </c>
      <c r="H142" s="69"/>
      <c r="I142" s="74">
        <f>SUM(I128:I141)</f>
        <v>16121</v>
      </c>
      <c r="J142" s="75">
        <f>D142-I142</f>
        <v>151565.79999999999</v>
      </c>
      <c r="K142" s="72"/>
      <c r="L142" s="73">
        <f>SUM(L124:L141)</f>
        <v>5270.2439999999988</v>
      </c>
      <c r="M142" s="73">
        <f>D142-L142</f>
        <v>162416.55599999998</v>
      </c>
      <c r="N142" s="72"/>
      <c r="O142" s="73">
        <f>SUM(O124:O141)</f>
        <v>18468.329319999997</v>
      </c>
      <c r="P142" s="73">
        <f>D142-O142</f>
        <v>149218.47068</v>
      </c>
      <c r="Q142" s="69"/>
      <c r="R142" s="74">
        <f>SUM(R128:R141)</f>
        <v>16214.1</v>
      </c>
      <c r="S142" s="73">
        <f>D142-R142</f>
        <v>151472.69999999998</v>
      </c>
    </row>
    <row r="143" spans="1:19" ht="15" customHeight="1" thickBot="1" x14ac:dyDescent="0.3">
      <c r="A143" s="1"/>
    </row>
    <row r="144" spans="1:19" ht="15" customHeight="1" thickBot="1" x14ac:dyDescent="0.3">
      <c r="A144" s="81" t="s">
        <v>32</v>
      </c>
      <c r="B144" s="82"/>
      <c r="C144" s="82"/>
      <c r="D144" s="82"/>
      <c r="E144" s="82"/>
      <c r="F144" s="84">
        <f>F73+F102+F114+F122+F142</f>
        <v>81902.520000000019</v>
      </c>
      <c r="G144" s="84">
        <f>G73+G102+G114+G122+G142</f>
        <v>544898.28</v>
      </c>
      <c r="H144" s="82"/>
      <c r="I144" s="83">
        <f>I73+I102+I114+I122+I142</f>
        <v>84291.76</v>
      </c>
      <c r="J144" s="83">
        <f>J73+J102+J114+J122+J142</f>
        <v>542509.04</v>
      </c>
      <c r="K144" s="82"/>
      <c r="L144" s="83">
        <f>L73+L102+L114+L122+L142</f>
        <v>51548.936040677654</v>
      </c>
      <c r="M144" s="83">
        <f>M73+M102+M114+M122+M142</f>
        <v>575251.86395932222</v>
      </c>
      <c r="N144" s="82"/>
      <c r="O144" s="83">
        <f>O73+O102+O114+O122+O142</f>
        <v>78391.41025433896</v>
      </c>
      <c r="P144" s="83">
        <f>P73+P102+P114+P122+P142</f>
        <v>548409.38974566106</v>
      </c>
      <c r="Q144" s="82"/>
      <c r="R144" s="83">
        <f>R73+R102+R114+R122+R142</f>
        <v>82271.08486800002</v>
      </c>
      <c r="S144" s="83">
        <f>S73+S102+S114+S122+S142</f>
        <v>544529.71513199992</v>
      </c>
    </row>
    <row r="145" spans="1:1" ht="15" customHeight="1" x14ac:dyDescent="0.25">
      <c r="A145" s="1"/>
    </row>
    <row r="146" spans="1:1" ht="15" customHeight="1" x14ac:dyDescent="0.25">
      <c r="A146" s="1"/>
    </row>
    <row r="147" spans="1:1" ht="15" customHeight="1" x14ac:dyDescent="0.25">
      <c r="A147" s="1"/>
    </row>
    <row r="148" spans="1:1" ht="15" customHeight="1" x14ac:dyDescent="0.25">
      <c r="A148" s="1"/>
    </row>
    <row r="149" spans="1:1" ht="15" customHeight="1" x14ac:dyDescent="0.25">
      <c r="A149" s="1"/>
    </row>
    <row r="150" spans="1:1" ht="15" customHeight="1" x14ac:dyDescent="0.25">
      <c r="A150" s="1"/>
    </row>
    <row r="151" spans="1:1" ht="15" customHeight="1" x14ac:dyDescent="0.25">
      <c r="A151" s="1"/>
    </row>
    <row r="152" spans="1:1" ht="15" customHeight="1" x14ac:dyDescent="0.25">
      <c r="A152" s="1"/>
    </row>
    <row r="153" spans="1:1" ht="15" customHeight="1" x14ac:dyDescent="0.25">
      <c r="A153" s="1"/>
    </row>
    <row r="154" spans="1:1" ht="15" customHeight="1" x14ac:dyDescent="0.25">
      <c r="A154" s="1"/>
    </row>
    <row r="155" spans="1:1" ht="15" customHeight="1" x14ac:dyDescent="0.25">
      <c r="A155" s="1"/>
    </row>
    <row r="156" spans="1:1" ht="15" customHeight="1" x14ac:dyDescent="0.25">
      <c r="A156" s="1"/>
    </row>
    <row r="157" spans="1:1" ht="15" customHeight="1" x14ac:dyDescent="0.25">
      <c r="A157" s="1"/>
    </row>
    <row r="158" spans="1:1" ht="15" customHeight="1" x14ac:dyDescent="0.25">
      <c r="A158" s="1"/>
    </row>
    <row r="159" spans="1:1" ht="15" customHeight="1" x14ac:dyDescent="0.25">
      <c r="A159" s="1"/>
    </row>
    <row r="160" spans="1:1" ht="15" customHeight="1" x14ac:dyDescent="0.25">
      <c r="A160" s="1"/>
    </row>
    <row r="161" spans="1:1" ht="15" customHeight="1" x14ac:dyDescent="0.25">
      <c r="A161" s="1"/>
    </row>
    <row r="162" spans="1:1" ht="15" customHeight="1" x14ac:dyDescent="0.25">
      <c r="A162" s="1"/>
    </row>
    <row r="163" spans="1:1" ht="15" customHeight="1" x14ac:dyDescent="0.25">
      <c r="A163" s="1"/>
    </row>
    <row r="164" spans="1:1" ht="15" customHeight="1" x14ac:dyDescent="0.25">
      <c r="A164" s="1"/>
    </row>
    <row r="165" spans="1:1" ht="15" customHeight="1" x14ac:dyDescent="0.25">
      <c r="A165" s="1"/>
    </row>
    <row r="166" spans="1:1" ht="15" customHeight="1" x14ac:dyDescent="0.25">
      <c r="A166" s="1"/>
    </row>
    <row r="167" spans="1:1" ht="15" customHeight="1" x14ac:dyDescent="0.25">
      <c r="A167" s="1"/>
    </row>
    <row r="168" spans="1:1" ht="15" customHeight="1" x14ac:dyDescent="0.25">
      <c r="A168" s="1"/>
    </row>
    <row r="169" spans="1:1" ht="15" customHeight="1" x14ac:dyDescent="0.25">
      <c r="A169" s="1"/>
    </row>
    <row r="170" spans="1:1" ht="15" customHeight="1" x14ac:dyDescent="0.25">
      <c r="A170" s="1"/>
    </row>
    <row r="171" spans="1:1" ht="15" customHeight="1" x14ac:dyDescent="0.25">
      <c r="A171" s="1"/>
    </row>
    <row r="172" spans="1:1" ht="15" customHeight="1" x14ac:dyDescent="0.25">
      <c r="A172" s="1"/>
    </row>
    <row r="173" spans="1:1" ht="15" customHeight="1" x14ac:dyDescent="0.25">
      <c r="A173" s="1"/>
    </row>
    <row r="174" spans="1:1" ht="15" customHeight="1" x14ac:dyDescent="0.25">
      <c r="A174" s="1"/>
    </row>
    <row r="175" spans="1:1" ht="15" customHeight="1" x14ac:dyDescent="0.25">
      <c r="A175" s="1"/>
    </row>
    <row r="176" spans="1:1" ht="15" customHeight="1" x14ac:dyDescent="0.25">
      <c r="A176" s="1"/>
    </row>
    <row r="177" spans="1:1" ht="15" customHeight="1" x14ac:dyDescent="0.25">
      <c r="A177" s="1"/>
    </row>
    <row r="178" spans="1:1" ht="15" customHeight="1" x14ac:dyDescent="0.25">
      <c r="A178" s="1"/>
    </row>
    <row r="179" spans="1:1" ht="15" customHeight="1" x14ac:dyDescent="0.25">
      <c r="A179" s="1"/>
    </row>
    <row r="180" spans="1:1" ht="15" customHeight="1" x14ac:dyDescent="0.25">
      <c r="A180" s="1"/>
    </row>
    <row r="181" spans="1:1" ht="15" customHeight="1" x14ac:dyDescent="0.25">
      <c r="A181" s="1"/>
    </row>
    <row r="182" spans="1:1" ht="15" customHeight="1" x14ac:dyDescent="0.25">
      <c r="A182" s="1"/>
    </row>
    <row r="183" spans="1:1" ht="15" customHeight="1" x14ac:dyDescent="0.25">
      <c r="A183" s="1"/>
    </row>
    <row r="184" spans="1:1" ht="15" customHeight="1" x14ac:dyDescent="0.25">
      <c r="A184" s="1"/>
    </row>
    <row r="185" spans="1:1" ht="15" customHeight="1" x14ac:dyDescent="0.25">
      <c r="A185" s="1"/>
    </row>
    <row r="186" spans="1:1" ht="15" customHeight="1" x14ac:dyDescent="0.25">
      <c r="A186" s="1"/>
    </row>
    <row r="187" spans="1:1" ht="15" customHeight="1" x14ac:dyDescent="0.25">
      <c r="A187" s="1"/>
    </row>
    <row r="188" spans="1:1" ht="15" customHeight="1" x14ac:dyDescent="0.25">
      <c r="A188" s="1"/>
    </row>
    <row r="189" spans="1:1" ht="15" customHeight="1" x14ac:dyDescent="0.25">
      <c r="A189" s="1"/>
    </row>
    <row r="190" spans="1:1" ht="15" customHeight="1" x14ac:dyDescent="0.25">
      <c r="A190" s="1"/>
    </row>
    <row r="191" spans="1:1" ht="15" customHeight="1" x14ac:dyDescent="0.25">
      <c r="A191" s="1"/>
    </row>
    <row r="192" spans="1:1" ht="15" customHeight="1" x14ac:dyDescent="0.25">
      <c r="A192" s="1"/>
    </row>
    <row r="193" spans="1:1" ht="15" customHeight="1" x14ac:dyDescent="0.25">
      <c r="A193" s="1"/>
    </row>
    <row r="194" spans="1:1" ht="15" customHeight="1" x14ac:dyDescent="0.25">
      <c r="A194" s="1"/>
    </row>
    <row r="195" spans="1:1" ht="15" customHeight="1" x14ac:dyDescent="0.25">
      <c r="A195" s="1"/>
    </row>
    <row r="196" spans="1:1" ht="15" customHeight="1" x14ac:dyDescent="0.25">
      <c r="A196" s="1"/>
    </row>
    <row r="197" spans="1:1" ht="15" customHeight="1" x14ac:dyDescent="0.25">
      <c r="A197" s="1"/>
    </row>
    <row r="198" spans="1:1" ht="15" customHeight="1" x14ac:dyDescent="0.25">
      <c r="A198" s="1"/>
    </row>
    <row r="199" spans="1:1" ht="15" customHeight="1" x14ac:dyDescent="0.25">
      <c r="A199" s="1"/>
    </row>
    <row r="200" spans="1:1" ht="15" customHeight="1" x14ac:dyDescent="0.25">
      <c r="A200" s="1"/>
    </row>
    <row r="201" spans="1:1" ht="15" customHeight="1" x14ac:dyDescent="0.25">
      <c r="A201" s="1"/>
    </row>
    <row r="202" spans="1:1" ht="15" customHeight="1" x14ac:dyDescent="0.25">
      <c r="A202" s="1"/>
    </row>
    <row r="203" spans="1:1" ht="15" customHeight="1" x14ac:dyDescent="0.25">
      <c r="A203" s="1"/>
    </row>
    <row r="204" spans="1:1" ht="15" customHeight="1" x14ac:dyDescent="0.25">
      <c r="A204" s="1"/>
    </row>
    <row r="205" spans="1:1" ht="15" customHeight="1" x14ac:dyDescent="0.25">
      <c r="A205" s="1"/>
    </row>
    <row r="206" spans="1:1" ht="15" customHeight="1" x14ac:dyDescent="0.25">
      <c r="A206" s="1"/>
    </row>
    <row r="207" spans="1:1" ht="15" customHeight="1" x14ac:dyDescent="0.25">
      <c r="A207" s="1"/>
    </row>
    <row r="208" spans="1:1" ht="15" customHeight="1" x14ac:dyDescent="0.25">
      <c r="A208" s="1"/>
    </row>
    <row r="209" spans="1:1" ht="15" customHeight="1" x14ac:dyDescent="0.25">
      <c r="A209" s="1"/>
    </row>
    <row r="210" spans="1:1" ht="15" customHeight="1" x14ac:dyDescent="0.25">
      <c r="A210" s="1"/>
    </row>
    <row r="211" spans="1:1" ht="15" customHeight="1" x14ac:dyDescent="0.25">
      <c r="A211" s="1"/>
    </row>
    <row r="212" spans="1:1" ht="15" customHeight="1" x14ac:dyDescent="0.25">
      <c r="A212" s="1"/>
    </row>
    <row r="213" spans="1:1" ht="15" customHeight="1" x14ac:dyDescent="0.25">
      <c r="A213" s="1"/>
    </row>
    <row r="214" spans="1:1" ht="15" customHeight="1" x14ac:dyDescent="0.25">
      <c r="A214" s="1"/>
    </row>
    <row r="215" spans="1:1" ht="15" customHeight="1" x14ac:dyDescent="0.25">
      <c r="A215" s="1"/>
    </row>
    <row r="216" spans="1:1" ht="15" customHeight="1" x14ac:dyDescent="0.25">
      <c r="A216" s="1"/>
    </row>
    <row r="217" spans="1:1" ht="15" customHeight="1" x14ac:dyDescent="0.25">
      <c r="A217" s="1"/>
    </row>
    <row r="218" spans="1:1" ht="15" customHeight="1" x14ac:dyDescent="0.25">
      <c r="A218" s="1"/>
    </row>
    <row r="219" spans="1:1" ht="15" customHeight="1" x14ac:dyDescent="0.25">
      <c r="A219" s="1"/>
    </row>
    <row r="220" spans="1:1" ht="15" customHeight="1" x14ac:dyDescent="0.25">
      <c r="A220" s="1"/>
    </row>
    <row r="221" spans="1:1" ht="15" customHeight="1" x14ac:dyDescent="0.25">
      <c r="A221" s="1"/>
    </row>
    <row r="222" spans="1:1" ht="15" customHeight="1" x14ac:dyDescent="0.25">
      <c r="A222" s="1"/>
    </row>
    <row r="223" spans="1:1" ht="15" customHeight="1" x14ac:dyDescent="0.25">
      <c r="A223" s="1"/>
    </row>
    <row r="224" spans="1:1" ht="15" customHeight="1" x14ac:dyDescent="0.25">
      <c r="A224" s="1"/>
    </row>
    <row r="225" spans="1:1" ht="15" customHeight="1" x14ac:dyDescent="0.25">
      <c r="A225" s="1"/>
    </row>
    <row r="226" spans="1:1" ht="15" customHeight="1" x14ac:dyDescent="0.25">
      <c r="A226" s="1"/>
    </row>
    <row r="227" spans="1:1" ht="15" customHeight="1" x14ac:dyDescent="0.25">
      <c r="A227" s="1"/>
    </row>
    <row r="228" spans="1:1" ht="15" customHeight="1" x14ac:dyDescent="0.25">
      <c r="A228" s="1"/>
    </row>
    <row r="229" spans="1:1" ht="15" customHeight="1" x14ac:dyDescent="0.25">
      <c r="A229" s="1"/>
    </row>
    <row r="230" spans="1:1" ht="15" customHeight="1" x14ac:dyDescent="0.25">
      <c r="A230" s="1"/>
    </row>
    <row r="231" spans="1:1" ht="15" customHeight="1" x14ac:dyDescent="0.25">
      <c r="A231" s="1"/>
    </row>
    <row r="232" spans="1:1" ht="15" customHeight="1" x14ac:dyDescent="0.25">
      <c r="A232" s="1"/>
    </row>
    <row r="233" spans="1:1" ht="15" customHeight="1" x14ac:dyDescent="0.25">
      <c r="A233" s="1"/>
    </row>
    <row r="234" spans="1:1" ht="15" customHeight="1" x14ac:dyDescent="0.25">
      <c r="A234" s="1"/>
    </row>
    <row r="235" spans="1:1" ht="15" customHeight="1" x14ac:dyDescent="0.25">
      <c r="A235" s="1"/>
    </row>
    <row r="236" spans="1:1" ht="15" customHeight="1" x14ac:dyDescent="0.25">
      <c r="A236" s="1"/>
    </row>
    <row r="237" spans="1:1" ht="15" customHeight="1" x14ac:dyDescent="0.25">
      <c r="A237" s="1"/>
    </row>
    <row r="238" spans="1:1" ht="15" customHeight="1" x14ac:dyDescent="0.25">
      <c r="A238" s="1"/>
    </row>
    <row r="239" spans="1:1" ht="15" customHeight="1" x14ac:dyDescent="0.25">
      <c r="A239" s="1"/>
    </row>
    <row r="240" spans="1:1" ht="15" customHeight="1" x14ac:dyDescent="0.25">
      <c r="A240" s="1"/>
    </row>
    <row r="241" spans="1:1" ht="15" customHeight="1" x14ac:dyDescent="0.25">
      <c r="A241" s="1"/>
    </row>
    <row r="242" spans="1:1" ht="15" customHeight="1" x14ac:dyDescent="0.25">
      <c r="A242" s="1"/>
    </row>
    <row r="243" spans="1:1" ht="15" customHeight="1" x14ac:dyDescent="0.25">
      <c r="A243" s="1"/>
    </row>
    <row r="244" spans="1:1" ht="15" customHeight="1" x14ac:dyDescent="0.25">
      <c r="A244" s="1"/>
    </row>
    <row r="245" spans="1:1" ht="15" customHeight="1" x14ac:dyDescent="0.25">
      <c r="A245" s="1"/>
    </row>
    <row r="246" spans="1:1" ht="15" customHeight="1" x14ac:dyDescent="0.25">
      <c r="A246" s="1"/>
    </row>
    <row r="247" spans="1:1" ht="15" customHeight="1" x14ac:dyDescent="0.25">
      <c r="A247" s="1"/>
    </row>
    <row r="248" spans="1:1" ht="15" customHeight="1" x14ac:dyDescent="0.25">
      <c r="A248" s="1"/>
    </row>
    <row r="249" spans="1:1" ht="15" customHeight="1" x14ac:dyDescent="0.25">
      <c r="A249" s="1"/>
    </row>
    <row r="250" spans="1:1" ht="15" customHeight="1" x14ac:dyDescent="0.25">
      <c r="A250" s="1"/>
    </row>
    <row r="251" spans="1:1" ht="15" customHeight="1" x14ac:dyDescent="0.25">
      <c r="A251" s="1"/>
    </row>
    <row r="252" spans="1:1" ht="15" customHeight="1" x14ac:dyDescent="0.25">
      <c r="A252" s="1"/>
    </row>
    <row r="253" spans="1:1" ht="15" customHeight="1" x14ac:dyDescent="0.25">
      <c r="A253" s="1"/>
    </row>
    <row r="254" spans="1:1" ht="15" customHeight="1" x14ac:dyDescent="0.25">
      <c r="A254" s="1"/>
    </row>
    <row r="255" spans="1:1" ht="15" customHeight="1" x14ac:dyDescent="0.25">
      <c r="A255" s="1"/>
    </row>
    <row r="256" spans="1:1" ht="15" customHeight="1" x14ac:dyDescent="0.25">
      <c r="A256" s="1"/>
    </row>
    <row r="257" spans="1:1" ht="15" customHeight="1" x14ac:dyDescent="0.25">
      <c r="A257" s="1"/>
    </row>
    <row r="258" spans="1:1" ht="15" customHeight="1" x14ac:dyDescent="0.25">
      <c r="A258" s="1"/>
    </row>
    <row r="259" spans="1:1" ht="15" customHeight="1" x14ac:dyDescent="0.25">
      <c r="A259" s="1"/>
    </row>
    <row r="260" spans="1:1" ht="15" customHeight="1" x14ac:dyDescent="0.25">
      <c r="A260" s="1"/>
    </row>
    <row r="261" spans="1:1" ht="15" customHeight="1" x14ac:dyDescent="0.25">
      <c r="A261" s="1"/>
    </row>
    <row r="262" spans="1:1" ht="15" customHeight="1" x14ac:dyDescent="0.25">
      <c r="A262" s="1"/>
    </row>
    <row r="263" spans="1:1" ht="15" customHeight="1" x14ac:dyDescent="0.25">
      <c r="A263" s="1"/>
    </row>
    <row r="264" spans="1:1" ht="15" customHeight="1" x14ac:dyDescent="0.25">
      <c r="A264" s="1"/>
    </row>
    <row r="265" spans="1:1" ht="15" customHeight="1" x14ac:dyDescent="0.25">
      <c r="A265" s="1"/>
    </row>
    <row r="266" spans="1:1" ht="15" customHeight="1" x14ac:dyDescent="0.25">
      <c r="A266" s="1"/>
    </row>
    <row r="267" spans="1:1" ht="15" customHeight="1" x14ac:dyDescent="0.25">
      <c r="A267" s="1"/>
    </row>
    <row r="268" spans="1:1" ht="15" customHeight="1" x14ac:dyDescent="0.25">
      <c r="A268" s="1"/>
    </row>
    <row r="269" spans="1:1" ht="15" customHeight="1" x14ac:dyDescent="0.25">
      <c r="A269" s="1"/>
    </row>
    <row r="270" spans="1:1" ht="15" customHeight="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</sheetData>
  <mergeCells count="33">
    <mergeCell ref="Q1:S1"/>
    <mergeCell ref="A3:S3"/>
    <mergeCell ref="A74:S74"/>
    <mergeCell ref="A103:S103"/>
    <mergeCell ref="A115:S115"/>
    <mergeCell ref="A91:A93"/>
    <mergeCell ref="A94:A95"/>
    <mergeCell ref="A67:A69"/>
    <mergeCell ref="A70:A72"/>
    <mergeCell ref="E1:G1"/>
    <mergeCell ref="B1:D1"/>
    <mergeCell ref="A1:A2"/>
    <mergeCell ref="A36:A45"/>
    <mergeCell ref="N1:P1"/>
    <mergeCell ref="K1:M1"/>
    <mergeCell ref="A46:A66"/>
    <mergeCell ref="A4:A35"/>
    <mergeCell ref="A75:A90"/>
    <mergeCell ref="H1:J1"/>
    <mergeCell ref="A136:A141"/>
    <mergeCell ref="H94:J95"/>
    <mergeCell ref="H96:J97"/>
    <mergeCell ref="A116:A121"/>
    <mergeCell ref="A124:A127"/>
    <mergeCell ref="H124:J127"/>
    <mergeCell ref="A104:A109"/>
    <mergeCell ref="A110:A111"/>
    <mergeCell ref="A112:A113"/>
    <mergeCell ref="A96:A97"/>
    <mergeCell ref="A128:A129"/>
    <mergeCell ref="A130:A135"/>
    <mergeCell ref="A98:A101"/>
    <mergeCell ref="A123:S1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34"/>
  <sheetViews>
    <sheetView zoomScale="85" zoomScaleNormal="85" workbookViewId="0">
      <pane ySplit="2" topLeftCell="A3" activePane="bottomLeft" state="frozen"/>
      <selection pane="bottomLeft" activeCell="N1" sqref="N1:S1"/>
    </sheetView>
  </sheetViews>
  <sheetFormatPr defaultRowHeight="15" x14ac:dyDescent="0.25"/>
  <cols>
    <col min="1" max="1" width="20.7109375" style="18" customWidth="1"/>
    <col min="2" max="2" width="10.7109375" style="18" customWidth="1"/>
    <col min="3" max="58" width="15.7109375" style="18" customWidth="1"/>
    <col min="59" max="16384" width="9.140625" style="18"/>
  </cols>
  <sheetData>
    <row r="1" spans="1:71" ht="15.75" customHeight="1" thickBot="1" x14ac:dyDescent="0.3">
      <c r="A1" s="291" t="s">
        <v>0</v>
      </c>
      <c r="B1" s="288" t="s">
        <v>98</v>
      </c>
      <c r="C1" s="289"/>
      <c r="D1" s="290"/>
      <c r="E1" s="278">
        <v>43089</v>
      </c>
      <c r="F1" s="279"/>
      <c r="G1" s="280"/>
      <c r="H1" s="278">
        <v>43453</v>
      </c>
      <c r="I1" s="279"/>
      <c r="J1" s="280"/>
      <c r="K1" s="278">
        <v>43635</v>
      </c>
      <c r="L1" s="279"/>
      <c r="M1" s="280"/>
      <c r="N1" s="292">
        <v>43726</v>
      </c>
      <c r="O1" s="293"/>
      <c r="P1" s="294"/>
      <c r="Q1" s="292">
        <v>43452</v>
      </c>
      <c r="R1" s="293"/>
      <c r="S1" s="294"/>
    </row>
    <row r="2" spans="1:71" ht="45.75" thickBot="1" x14ac:dyDescent="0.3">
      <c r="A2" s="291"/>
      <c r="B2" s="46" t="s">
        <v>1</v>
      </c>
      <c r="C2" s="47" t="s">
        <v>3</v>
      </c>
      <c r="D2" s="47" t="s">
        <v>34</v>
      </c>
      <c r="E2" s="46" t="s">
        <v>4</v>
      </c>
      <c r="F2" s="46" t="s">
        <v>5</v>
      </c>
      <c r="G2" s="49" t="s">
        <v>61</v>
      </c>
      <c r="H2" s="48" t="s">
        <v>4</v>
      </c>
      <c r="I2" s="48" t="s">
        <v>5</v>
      </c>
      <c r="J2" s="49" t="s">
        <v>61</v>
      </c>
      <c r="K2" s="48" t="s">
        <v>4</v>
      </c>
      <c r="L2" s="48" t="s">
        <v>5</v>
      </c>
      <c r="M2" s="49" t="s">
        <v>61</v>
      </c>
      <c r="N2" s="48" t="s">
        <v>4</v>
      </c>
      <c r="O2" s="48" t="s">
        <v>5</v>
      </c>
      <c r="P2" s="49" t="s">
        <v>61</v>
      </c>
      <c r="Q2" s="48" t="s">
        <v>4</v>
      </c>
      <c r="R2" s="48" t="s">
        <v>5</v>
      </c>
      <c r="S2" s="49" t="s">
        <v>61</v>
      </c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</row>
    <row r="3" spans="1:71" ht="15" customHeight="1" thickBot="1" x14ac:dyDescent="0.3">
      <c r="A3" s="295" t="s">
        <v>33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7"/>
      <c r="R3" s="297"/>
      <c r="S3" s="298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</row>
    <row r="4" spans="1:71" ht="15" customHeight="1" x14ac:dyDescent="0.25">
      <c r="A4" s="284" t="s">
        <v>35</v>
      </c>
      <c r="B4" s="8">
        <v>10</v>
      </c>
      <c r="C4" s="8">
        <v>6</v>
      </c>
      <c r="D4" s="8"/>
      <c r="E4" s="14">
        <v>58</v>
      </c>
      <c r="F4" s="8">
        <f t="shared" ref="F4:F40" si="0">C4*E4*0.98</f>
        <v>341.04</v>
      </c>
      <c r="G4" s="9"/>
      <c r="H4" s="14">
        <v>75</v>
      </c>
      <c r="I4" s="27">
        <f t="shared" ref="I4:I40" si="1">C4*H4*0.98</f>
        <v>441</v>
      </c>
      <c r="J4" s="9"/>
      <c r="K4" s="14">
        <v>59</v>
      </c>
      <c r="L4" s="27">
        <f t="shared" ref="L4:L40" si="2">C4*K4*0.98</f>
        <v>346.92</v>
      </c>
      <c r="M4" s="9"/>
      <c r="N4" s="153">
        <v>59.017699999999998</v>
      </c>
      <c r="O4" s="158">
        <f>C4*N4*0.98</f>
        <v>347.02407599999998</v>
      </c>
      <c r="P4" s="9"/>
      <c r="Q4" s="153">
        <v>81.75</v>
      </c>
      <c r="R4" s="97">
        <f>C4*Q4*0.98</f>
        <v>480.69</v>
      </c>
      <c r="S4" s="208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</row>
    <row r="5" spans="1:71" ht="15" customHeight="1" x14ac:dyDescent="0.25">
      <c r="A5" s="282"/>
      <c r="B5" s="17">
        <v>14</v>
      </c>
      <c r="C5" s="17">
        <v>6</v>
      </c>
      <c r="D5" s="17"/>
      <c r="E5" s="15">
        <v>92</v>
      </c>
      <c r="F5" s="17">
        <f t="shared" si="0"/>
        <v>540.96</v>
      </c>
      <c r="G5" s="10"/>
      <c r="H5" s="15">
        <v>152</v>
      </c>
      <c r="I5" s="29">
        <f t="shared" si="1"/>
        <v>893.76</v>
      </c>
      <c r="J5" s="10"/>
      <c r="K5" s="15">
        <v>60</v>
      </c>
      <c r="L5" s="29">
        <f t="shared" si="2"/>
        <v>352.8</v>
      </c>
      <c r="M5" s="10"/>
      <c r="N5" s="154">
        <v>60.018000000000001</v>
      </c>
      <c r="O5" s="159">
        <f t="shared" ref="O5:O40" si="3">C5*N5*0.98</f>
        <v>352.90584000000001</v>
      </c>
      <c r="P5" s="10"/>
      <c r="Q5" s="154">
        <v>130.72</v>
      </c>
      <c r="R5" s="95">
        <f t="shared" ref="R5:R40" si="4">C5*Q5*0.98</f>
        <v>768.63359999999989</v>
      </c>
      <c r="S5" s="209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</row>
    <row r="6" spans="1:71" ht="15" customHeight="1" x14ac:dyDescent="0.25">
      <c r="A6" s="282"/>
      <c r="B6" s="17">
        <v>32</v>
      </c>
      <c r="C6" s="17">
        <v>6</v>
      </c>
      <c r="D6" s="17"/>
      <c r="E6" s="15">
        <v>71</v>
      </c>
      <c r="F6" s="17">
        <f t="shared" si="0"/>
        <v>417.48</v>
      </c>
      <c r="G6" s="10"/>
      <c r="H6" s="15">
        <v>113</v>
      </c>
      <c r="I6" s="29">
        <f t="shared" si="1"/>
        <v>664.43999999999994</v>
      </c>
      <c r="J6" s="10"/>
      <c r="K6" s="15">
        <v>63</v>
      </c>
      <c r="L6" s="29">
        <f t="shared" si="2"/>
        <v>370.44</v>
      </c>
      <c r="M6" s="10"/>
      <c r="N6" s="154">
        <v>63.018899999999995</v>
      </c>
      <c r="O6" s="159">
        <f t="shared" si="3"/>
        <v>370.55113199999994</v>
      </c>
      <c r="P6" s="10"/>
      <c r="Q6" s="154">
        <v>121.249</v>
      </c>
      <c r="R6" s="95">
        <f t="shared" si="4"/>
        <v>712.94411999999988</v>
      </c>
      <c r="S6" s="209"/>
    </row>
    <row r="7" spans="1:71" ht="15" customHeight="1" thickBot="1" x14ac:dyDescent="0.3">
      <c r="A7" s="283"/>
      <c r="B7" s="11">
        <v>36</v>
      </c>
      <c r="C7" s="11">
        <v>6</v>
      </c>
      <c r="D7" s="11"/>
      <c r="E7" s="16">
        <v>95</v>
      </c>
      <c r="F7" s="11">
        <f t="shared" si="0"/>
        <v>558.6</v>
      </c>
      <c r="G7" s="12"/>
      <c r="H7" s="41">
        <v>130</v>
      </c>
      <c r="I7" s="21">
        <f t="shared" si="1"/>
        <v>764.4</v>
      </c>
      <c r="J7" s="45"/>
      <c r="K7" s="41">
        <v>70</v>
      </c>
      <c r="L7" s="21">
        <f t="shared" si="2"/>
        <v>411.59999999999997</v>
      </c>
      <c r="M7" s="45"/>
      <c r="N7" s="155">
        <v>70.021000000000001</v>
      </c>
      <c r="O7" s="161">
        <f t="shared" si="3"/>
        <v>411.72348</v>
      </c>
      <c r="P7" s="45"/>
      <c r="Q7" s="210">
        <v>126.1</v>
      </c>
      <c r="R7" s="98">
        <f t="shared" si="4"/>
        <v>741.46799999999985</v>
      </c>
      <c r="S7" s="122"/>
    </row>
    <row r="8" spans="1:71" ht="15" customHeight="1" x14ac:dyDescent="0.25">
      <c r="A8" s="284" t="s">
        <v>55</v>
      </c>
      <c r="B8" s="8" t="s">
        <v>56</v>
      </c>
      <c r="C8" s="8">
        <v>10</v>
      </c>
      <c r="D8" s="8"/>
      <c r="E8" s="14">
        <v>60</v>
      </c>
      <c r="F8" s="8">
        <f t="shared" si="0"/>
        <v>588</v>
      </c>
      <c r="G8" s="9"/>
      <c r="H8" s="14">
        <v>61</v>
      </c>
      <c r="I8" s="27">
        <f t="shared" si="1"/>
        <v>597.79999999999995</v>
      </c>
      <c r="J8" s="9"/>
      <c r="K8" s="14">
        <v>44</v>
      </c>
      <c r="L8" s="27">
        <f t="shared" si="2"/>
        <v>431.2</v>
      </c>
      <c r="M8" s="9"/>
      <c r="N8" s="153">
        <v>44.013199999999998</v>
      </c>
      <c r="O8" s="158">
        <f t="shared" si="3"/>
        <v>431.32935999999995</v>
      </c>
      <c r="P8" s="9"/>
      <c r="Q8" s="153">
        <v>66.490000000000009</v>
      </c>
      <c r="R8" s="97">
        <f t="shared" si="4"/>
        <v>651.60200000000009</v>
      </c>
      <c r="S8" s="208"/>
      <c r="T8" s="180"/>
    </row>
    <row r="9" spans="1:71" ht="15" customHeight="1" thickBot="1" x14ac:dyDescent="0.3">
      <c r="A9" s="283"/>
      <c r="B9" s="11" t="s">
        <v>57</v>
      </c>
      <c r="C9" s="11">
        <v>10</v>
      </c>
      <c r="D9" s="11"/>
      <c r="E9" s="16">
        <v>63</v>
      </c>
      <c r="F9" s="11">
        <f t="shared" si="0"/>
        <v>617.4</v>
      </c>
      <c r="G9" s="12"/>
      <c r="H9" s="16">
        <v>64</v>
      </c>
      <c r="I9" s="30">
        <f t="shared" si="1"/>
        <v>627.20000000000005</v>
      </c>
      <c r="J9" s="12"/>
      <c r="K9" s="16">
        <v>0</v>
      </c>
      <c r="L9" s="30">
        <f t="shared" si="2"/>
        <v>0</v>
      </c>
      <c r="M9" s="12"/>
      <c r="N9" s="156">
        <v>64.191999999999993</v>
      </c>
      <c r="O9" s="160">
        <f t="shared" si="3"/>
        <v>629.08159999999998</v>
      </c>
      <c r="P9" s="12"/>
      <c r="Q9" s="156">
        <v>55.04</v>
      </c>
      <c r="R9" s="94">
        <f t="shared" si="4"/>
        <v>539.39199999999994</v>
      </c>
      <c r="S9" s="211"/>
      <c r="T9" s="180"/>
    </row>
    <row r="10" spans="1:71" ht="15" customHeight="1" x14ac:dyDescent="0.25">
      <c r="A10" s="284" t="s">
        <v>37</v>
      </c>
      <c r="B10" s="8">
        <v>3</v>
      </c>
      <c r="C10" s="8">
        <v>6</v>
      </c>
      <c r="D10" s="8"/>
      <c r="E10" s="14">
        <v>108</v>
      </c>
      <c r="F10" s="8">
        <f t="shared" si="0"/>
        <v>635.04</v>
      </c>
      <c r="G10" s="9"/>
      <c r="H10" s="14">
        <v>238</v>
      </c>
      <c r="I10" s="27">
        <f t="shared" si="1"/>
        <v>1399.44</v>
      </c>
      <c r="J10" s="9"/>
      <c r="K10" s="14">
        <v>61</v>
      </c>
      <c r="L10" s="27">
        <f t="shared" si="2"/>
        <v>358.68</v>
      </c>
      <c r="M10" s="9"/>
      <c r="N10" s="153">
        <v>61.018299999999996</v>
      </c>
      <c r="O10" s="158">
        <f t="shared" si="3"/>
        <v>358.78760399999993</v>
      </c>
      <c r="P10" s="9"/>
      <c r="Q10" s="212">
        <v>255.374</v>
      </c>
      <c r="R10" s="96">
        <f t="shared" si="4"/>
        <v>1501.5991199999999</v>
      </c>
      <c r="S10" s="213"/>
    </row>
    <row r="11" spans="1:71" ht="15" customHeight="1" x14ac:dyDescent="0.25">
      <c r="A11" s="282"/>
      <c r="B11" s="17">
        <v>4</v>
      </c>
      <c r="C11" s="17">
        <v>6</v>
      </c>
      <c r="D11" s="17"/>
      <c r="E11" s="15">
        <v>43</v>
      </c>
      <c r="F11" s="17">
        <f t="shared" si="0"/>
        <v>252.84</v>
      </c>
      <c r="G11" s="10"/>
      <c r="H11" s="15">
        <v>60</v>
      </c>
      <c r="I11" s="29">
        <f t="shared" si="1"/>
        <v>352.8</v>
      </c>
      <c r="J11" s="10"/>
      <c r="K11" s="15">
        <v>1</v>
      </c>
      <c r="L11" s="29">
        <f t="shared" si="2"/>
        <v>5.88</v>
      </c>
      <c r="M11" s="10"/>
      <c r="N11" s="154">
        <v>1.0003</v>
      </c>
      <c r="O11" s="159">
        <f t="shared" si="3"/>
        <v>5.8817639999999995</v>
      </c>
      <c r="P11" s="10"/>
      <c r="Q11" s="154">
        <v>58.199999999999996</v>
      </c>
      <c r="R11" s="95">
        <f t="shared" si="4"/>
        <v>342.21600000000001</v>
      </c>
      <c r="S11" s="209"/>
    </row>
    <row r="12" spans="1:71" ht="15" customHeight="1" x14ac:dyDescent="0.25">
      <c r="A12" s="282"/>
      <c r="B12" s="17">
        <v>6</v>
      </c>
      <c r="C12" s="17">
        <v>6</v>
      </c>
      <c r="D12" s="17"/>
      <c r="E12" s="15">
        <v>90</v>
      </c>
      <c r="F12" s="17">
        <f t="shared" si="0"/>
        <v>529.20000000000005</v>
      </c>
      <c r="G12" s="10"/>
      <c r="H12" s="15">
        <v>177</v>
      </c>
      <c r="I12" s="29">
        <f t="shared" si="1"/>
        <v>1040.76</v>
      </c>
      <c r="J12" s="10"/>
      <c r="K12" s="15">
        <v>151</v>
      </c>
      <c r="L12" s="29">
        <f t="shared" si="2"/>
        <v>887.88</v>
      </c>
      <c r="M12" s="10"/>
      <c r="N12" s="154">
        <v>151.0453</v>
      </c>
      <c r="O12" s="159">
        <f t="shared" si="3"/>
        <v>888.14636399999995</v>
      </c>
      <c r="P12" s="10"/>
      <c r="Q12" s="154">
        <v>192.93</v>
      </c>
      <c r="R12" s="95">
        <f t="shared" si="4"/>
        <v>1134.4284</v>
      </c>
      <c r="S12" s="209"/>
      <c r="T12" s="180"/>
    </row>
    <row r="13" spans="1:71" ht="15" customHeight="1" x14ac:dyDescent="0.25">
      <c r="A13" s="282"/>
      <c r="B13" s="17">
        <v>8</v>
      </c>
      <c r="C13" s="17">
        <v>6</v>
      </c>
      <c r="D13" s="17"/>
      <c r="E13" s="15">
        <v>72</v>
      </c>
      <c r="F13" s="17">
        <f t="shared" si="0"/>
        <v>423.36</v>
      </c>
      <c r="G13" s="10"/>
      <c r="H13" s="15">
        <v>85</v>
      </c>
      <c r="I13" s="29">
        <f t="shared" si="1"/>
        <v>499.8</v>
      </c>
      <c r="J13" s="10"/>
      <c r="K13" s="15">
        <v>26</v>
      </c>
      <c r="L13" s="29">
        <f t="shared" si="2"/>
        <v>152.88</v>
      </c>
      <c r="M13" s="10"/>
      <c r="N13" s="154">
        <v>26.0078</v>
      </c>
      <c r="O13" s="159">
        <f t="shared" si="3"/>
        <v>152.92586399999999</v>
      </c>
      <c r="P13" s="10"/>
      <c r="Q13" s="154">
        <v>73.099999999999994</v>
      </c>
      <c r="R13" s="95">
        <f t="shared" si="4"/>
        <v>429.82799999999997</v>
      </c>
      <c r="S13" s="209"/>
      <c r="T13" s="180"/>
    </row>
    <row r="14" spans="1:71" ht="15" customHeight="1" x14ac:dyDescent="0.25">
      <c r="A14" s="282"/>
      <c r="B14" s="17">
        <v>9</v>
      </c>
      <c r="C14" s="17">
        <v>6</v>
      </c>
      <c r="D14" s="17"/>
      <c r="E14" s="15">
        <v>92</v>
      </c>
      <c r="F14" s="17">
        <f t="shared" si="0"/>
        <v>540.96</v>
      </c>
      <c r="G14" s="10"/>
      <c r="H14" s="15">
        <v>80</v>
      </c>
      <c r="I14" s="29">
        <f t="shared" si="1"/>
        <v>470.4</v>
      </c>
      <c r="J14" s="10"/>
      <c r="K14" s="15">
        <v>115</v>
      </c>
      <c r="L14" s="29">
        <f t="shared" si="2"/>
        <v>676.19999999999993</v>
      </c>
      <c r="M14" s="10"/>
      <c r="N14" s="154">
        <v>115.03449999999999</v>
      </c>
      <c r="O14" s="159">
        <f t="shared" si="3"/>
        <v>676.40286000000003</v>
      </c>
      <c r="P14" s="10"/>
      <c r="Q14" s="154">
        <v>85.84</v>
      </c>
      <c r="R14" s="95">
        <f t="shared" si="4"/>
        <v>504.73919999999998</v>
      </c>
      <c r="S14" s="209"/>
    </row>
    <row r="15" spans="1:71" ht="15" customHeight="1" x14ac:dyDescent="0.25">
      <c r="A15" s="282"/>
      <c r="B15" s="17">
        <v>11</v>
      </c>
      <c r="C15" s="17">
        <v>6</v>
      </c>
      <c r="D15" s="17"/>
      <c r="E15" s="15">
        <v>66</v>
      </c>
      <c r="F15" s="17">
        <f t="shared" si="0"/>
        <v>388.08</v>
      </c>
      <c r="G15" s="10"/>
      <c r="H15" s="15">
        <v>56</v>
      </c>
      <c r="I15" s="29">
        <f t="shared" si="1"/>
        <v>329.28</v>
      </c>
      <c r="J15" s="10"/>
      <c r="K15" s="15">
        <v>67</v>
      </c>
      <c r="L15" s="29">
        <f t="shared" si="2"/>
        <v>393.96</v>
      </c>
      <c r="M15" s="10"/>
      <c r="N15" s="154">
        <v>67.020099999999999</v>
      </c>
      <c r="O15" s="159">
        <f t="shared" si="3"/>
        <v>394.07818799999995</v>
      </c>
      <c r="P15" s="10"/>
      <c r="Q15" s="154">
        <v>54.32</v>
      </c>
      <c r="R15" s="95">
        <f t="shared" si="4"/>
        <v>319.40160000000003</v>
      </c>
      <c r="S15" s="209"/>
    </row>
    <row r="16" spans="1:71" ht="15" customHeight="1" x14ac:dyDescent="0.25">
      <c r="A16" s="282"/>
      <c r="B16" s="17">
        <v>12</v>
      </c>
      <c r="C16" s="17">
        <v>6</v>
      </c>
      <c r="D16" s="17"/>
      <c r="E16" s="15">
        <v>68</v>
      </c>
      <c r="F16" s="17">
        <f t="shared" si="0"/>
        <v>399.84</v>
      </c>
      <c r="G16" s="10"/>
      <c r="H16" s="15">
        <v>84</v>
      </c>
      <c r="I16" s="29">
        <f t="shared" si="1"/>
        <v>493.92</v>
      </c>
      <c r="J16" s="10"/>
      <c r="K16" s="15">
        <v>95</v>
      </c>
      <c r="L16" s="29">
        <f t="shared" si="2"/>
        <v>558.6</v>
      </c>
      <c r="M16" s="10"/>
      <c r="N16" s="154">
        <v>95.028499999999994</v>
      </c>
      <c r="O16" s="159">
        <f t="shared" si="3"/>
        <v>558.76757999999995</v>
      </c>
      <c r="P16" s="10"/>
      <c r="Q16" s="154">
        <v>91.56</v>
      </c>
      <c r="R16" s="95">
        <f t="shared" si="4"/>
        <v>538.37279999999998</v>
      </c>
      <c r="S16" s="209"/>
      <c r="T16" s="180"/>
    </row>
    <row r="17" spans="1:20" ht="15" customHeight="1" x14ac:dyDescent="0.25">
      <c r="A17" s="282"/>
      <c r="B17" s="17">
        <v>13</v>
      </c>
      <c r="C17" s="17">
        <v>6</v>
      </c>
      <c r="D17" s="17"/>
      <c r="E17" s="15">
        <v>53</v>
      </c>
      <c r="F17" s="17">
        <f t="shared" si="0"/>
        <v>311.64</v>
      </c>
      <c r="G17" s="10"/>
      <c r="H17" s="15">
        <v>103</v>
      </c>
      <c r="I17" s="29">
        <f t="shared" si="1"/>
        <v>605.64</v>
      </c>
      <c r="J17" s="10"/>
      <c r="K17" s="15">
        <v>55</v>
      </c>
      <c r="L17" s="29">
        <f t="shared" si="2"/>
        <v>323.39999999999998</v>
      </c>
      <c r="M17" s="10"/>
      <c r="N17" s="154">
        <v>55.016500000000001</v>
      </c>
      <c r="O17" s="159">
        <f t="shared" si="3"/>
        <v>323.49701999999996</v>
      </c>
      <c r="P17" s="10"/>
      <c r="Q17" s="154">
        <v>88.58</v>
      </c>
      <c r="R17" s="95">
        <f t="shared" si="4"/>
        <v>520.85040000000004</v>
      </c>
      <c r="S17" s="209"/>
      <c r="T17" s="180"/>
    </row>
    <row r="18" spans="1:20" ht="15" customHeight="1" x14ac:dyDescent="0.25">
      <c r="A18" s="282"/>
      <c r="B18" s="17">
        <v>18</v>
      </c>
      <c r="C18" s="17">
        <v>6</v>
      </c>
      <c r="D18" s="17"/>
      <c r="E18" s="15">
        <v>127</v>
      </c>
      <c r="F18" s="17">
        <f t="shared" si="0"/>
        <v>746.76</v>
      </c>
      <c r="G18" s="10"/>
      <c r="H18" s="15">
        <v>205</v>
      </c>
      <c r="I18" s="29">
        <f t="shared" si="1"/>
        <v>1205.4000000000001</v>
      </c>
      <c r="J18" s="10"/>
      <c r="K18" s="15">
        <v>152</v>
      </c>
      <c r="L18" s="29">
        <f t="shared" si="2"/>
        <v>893.76</v>
      </c>
      <c r="M18" s="10"/>
      <c r="N18" s="154">
        <v>152.04560000000001</v>
      </c>
      <c r="O18" s="159">
        <f t="shared" si="3"/>
        <v>894.02812799999992</v>
      </c>
      <c r="P18" s="10"/>
      <c r="Q18" s="154">
        <v>219.965</v>
      </c>
      <c r="R18" s="95">
        <f t="shared" si="4"/>
        <v>1293.3942</v>
      </c>
      <c r="S18" s="209"/>
    </row>
    <row r="19" spans="1:20" ht="15" customHeight="1" x14ac:dyDescent="0.25">
      <c r="A19" s="282"/>
      <c r="B19" s="17">
        <v>19</v>
      </c>
      <c r="C19" s="17">
        <v>6</v>
      </c>
      <c r="D19" s="17"/>
      <c r="E19" s="15">
        <v>133</v>
      </c>
      <c r="F19" s="17">
        <f t="shared" si="0"/>
        <v>782.04</v>
      </c>
      <c r="G19" s="10"/>
      <c r="H19" s="15">
        <v>179</v>
      </c>
      <c r="I19" s="29">
        <f t="shared" si="1"/>
        <v>1052.52</v>
      </c>
      <c r="J19" s="10"/>
      <c r="K19" s="15">
        <v>29</v>
      </c>
      <c r="L19" s="29">
        <f t="shared" si="2"/>
        <v>170.52</v>
      </c>
      <c r="M19" s="10"/>
      <c r="N19" s="154">
        <v>29.008699999999997</v>
      </c>
      <c r="O19" s="159">
        <f t="shared" si="3"/>
        <v>170.57115599999997</v>
      </c>
      <c r="P19" s="10"/>
      <c r="Q19" s="154">
        <v>173.63</v>
      </c>
      <c r="R19" s="95">
        <f t="shared" si="4"/>
        <v>1020.9444</v>
      </c>
      <c r="S19" s="209"/>
    </row>
    <row r="20" spans="1:20" ht="15" customHeight="1" x14ac:dyDescent="0.25">
      <c r="A20" s="282"/>
      <c r="B20" s="17">
        <v>23</v>
      </c>
      <c r="C20" s="17">
        <v>6</v>
      </c>
      <c r="D20" s="17"/>
      <c r="E20" s="15">
        <v>132</v>
      </c>
      <c r="F20" s="17">
        <f t="shared" si="0"/>
        <v>776.16</v>
      </c>
      <c r="G20" s="10"/>
      <c r="H20" s="15">
        <v>79</v>
      </c>
      <c r="I20" s="29">
        <f t="shared" si="1"/>
        <v>464.52</v>
      </c>
      <c r="J20" s="10"/>
      <c r="K20" s="15">
        <v>33</v>
      </c>
      <c r="L20" s="29">
        <f t="shared" si="2"/>
        <v>194.04</v>
      </c>
      <c r="M20" s="10"/>
      <c r="N20" s="154">
        <v>33.009900000000002</v>
      </c>
      <c r="O20" s="159">
        <f t="shared" si="3"/>
        <v>194.09821200000002</v>
      </c>
      <c r="P20" s="10"/>
      <c r="Q20" s="154">
        <v>86.11</v>
      </c>
      <c r="R20" s="95">
        <f t="shared" si="4"/>
        <v>506.32679999999993</v>
      </c>
      <c r="S20" s="209"/>
      <c r="T20" s="180"/>
    </row>
    <row r="21" spans="1:20" ht="15" customHeight="1" x14ac:dyDescent="0.25">
      <c r="A21" s="282"/>
      <c r="B21" s="17">
        <v>24</v>
      </c>
      <c r="C21" s="17">
        <v>6</v>
      </c>
      <c r="D21" s="17"/>
      <c r="E21" s="15">
        <v>109</v>
      </c>
      <c r="F21" s="17">
        <f t="shared" si="0"/>
        <v>640.91999999999996</v>
      </c>
      <c r="G21" s="10"/>
      <c r="H21" s="15">
        <v>185</v>
      </c>
      <c r="I21" s="29">
        <f t="shared" si="1"/>
        <v>1087.8</v>
      </c>
      <c r="J21" s="10"/>
      <c r="K21" s="15">
        <v>74</v>
      </c>
      <c r="L21" s="29">
        <f t="shared" si="2"/>
        <v>435.12</v>
      </c>
      <c r="M21" s="10"/>
      <c r="N21" s="154">
        <v>74.022199999999998</v>
      </c>
      <c r="O21" s="159">
        <f t="shared" si="3"/>
        <v>435.25053599999995</v>
      </c>
      <c r="P21" s="10"/>
      <c r="Q21" s="154">
        <v>159.1</v>
      </c>
      <c r="R21" s="95">
        <f t="shared" si="4"/>
        <v>935.50799999999992</v>
      </c>
      <c r="S21" s="209"/>
      <c r="T21" s="180"/>
    </row>
    <row r="22" spans="1:20" ht="15" customHeight="1" x14ac:dyDescent="0.25">
      <c r="A22" s="282"/>
      <c r="B22" s="17">
        <v>25</v>
      </c>
      <c r="C22" s="17">
        <v>6</v>
      </c>
      <c r="D22" s="17"/>
      <c r="E22" s="15">
        <v>136</v>
      </c>
      <c r="F22" s="17">
        <f t="shared" si="0"/>
        <v>799.68</v>
      </c>
      <c r="G22" s="10"/>
      <c r="H22" s="15">
        <v>237</v>
      </c>
      <c r="I22" s="29">
        <f t="shared" si="1"/>
        <v>1393.56</v>
      </c>
      <c r="J22" s="10"/>
      <c r="K22" s="15">
        <v>193</v>
      </c>
      <c r="L22" s="29">
        <f t="shared" si="2"/>
        <v>1134.8399999999999</v>
      </c>
      <c r="M22" s="10"/>
      <c r="N22" s="154">
        <v>193.05789999999999</v>
      </c>
      <c r="O22" s="159">
        <f t="shared" si="3"/>
        <v>1135.1804519999998</v>
      </c>
      <c r="P22" s="10"/>
      <c r="Q22" s="154">
        <v>254.30099999999999</v>
      </c>
      <c r="R22" s="95">
        <f t="shared" si="4"/>
        <v>1495.28988</v>
      </c>
      <c r="S22" s="209"/>
    </row>
    <row r="23" spans="1:20" ht="15" customHeight="1" x14ac:dyDescent="0.25">
      <c r="A23" s="282"/>
      <c r="B23" s="17">
        <v>26</v>
      </c>
      <c r="C23" s="17">
        <v>6</v>
      </c>
      <c r="D23" s="17"/>
      <c r="E23" s="15">
        <v>173</v>
      </c>
      <c r="F23" s="17">
        <f t="shared" si="0"/>
        <v>1017.24</v>
      </c>
      <c r="G23" s="10"/>
      <c r="H23" s="15">
        <v>194</v>
      </c>
      <c r="I23" s="29">
        <f t="shared" si="1"/>
        <v>1140.72</v>
      </c>
      <c r="J23" s="10"/>
      <c r="K23" s="15">
        <v>91</v>
      </c>
      <c r="L23" s="29">
        <f t="shared" si="2"/>
        <v>535.08000000000004</v>
      </c>
      <c r="M23" s="10"/>
      <c r="N23" s="154">
        <v>91.027299999999997</v>
      </c>
      <c r="O23" s="159">
        <f t="shared" si="3"/>
        <v>535.24052400000005</v>
      </c>
      <c r="P23" s="10"/>
      <c r="Q23" s="154">
        <v>188.18</v>
      </c>
      <c r="R23" s="95">
        <f t="shared" si="4"/>
        <v>1106.4983999999999</v>
      </c>
      <c r="S23" s="209"/>
    </row>
    <row r="24" spans="1:20" ht="15" customHeight="1" x14ac:dyDescent="0.25">
      <c r="A24" s="282"/>
      <c r="B24" s="17">
        <v>27</v>
      </c>
      <c r="C24" s="17">
        <v>6</v>
      </c>
      <c r="D24" s="17"/>
      <c r="E24" s="15">
        <v>49</v>
      </c>
      <c r="F24" s="17">
        <f t="shared" si="0"/>
        <v>288.12</v>
      </c>
      <c r="G24" s="10"/>
      <c r="H24" s="15">
        <v>1</v>
      </c>
      <c r="I24" s="29">
        <f t="shared" si="1"/>
        <v>5.88</v>
      </c>
      <c r="J24" s="10"/>
      <c r="K24" s="15">
        <v>59</v>
      </c>
      <c r="L24" s="29">
        <f t="shared" si="2"/>
        <v>346.92</v>
      </c>
      <c r="M24" s="10"/>
      <c r="N24" s="154">
        <v>59.017699999999998</v>
      </c>
      <c r="O24" s="159">
        <f t="shared" si="3"/>
        <v>347.02407599999998</v>
      </c>
      <c r="P24" s="10"/>
      <c r="Q24" s="154">
        <v>1.0900000000000001</v>
      </c>
      <c r="R24" s="95">
        <f t="shared" si="4"/>
        <v>6.4092000000000011</v>
      </c>
      <c r="S24" s="209"/>
      <c r="T24" s="180"/>
    </row>
    <row r="25" spans="1:20" ht="15" customHeight="1" x14ac:dyDescent="0.25">
      <c r="A25" s="282"/>
      <c r="B25" s="17">
        <v>101</v>
      </c>
      <c r="C25" s="17">
        <v>10</v>
      </c>
      <c r="D25" s="17"/>
      <c r="E25" s="15">
        <v>20</v>
      </c>
      <c r="F25" s="17">
        <f t="shared" si="0"/>
        <v>196</v>
      </c>
      <c r="G25" s="10"/>
      <c r="H25" s="15">
        <v>24</v>
      </c>
      <c r="I25" s="29">
        <f t="shared" si="1"/>
        <v>235.2</v>
      </c>
      <c r="J25" s="10"/>
      <c r="K25" s="15">
        <v>20</v>
      </c>
      <c r="L25" s="29">
        <f t="shared" si="2"/>
        <v>196</v>
      </c>
      <c r="M25" s="10"/>
      <c r="N25" s="154">
        <v>20.006</v>
      </c>
      <c r="O25" s="159">
        <f t="shared" si="3"/>
        <v>196.05879999999999</v>
      </c>
      <c r="P25" s="10"/>
      <c r="Q25" s="154">
        <v>20.64</v>
      </c>
      <c r="R25" s="95">
        <f t="shared" si="4"/>
        <v>202.27199999999999</v>
      </c>
      <c r="S25" s="209"/>
      <c r="T25" s="180"/>
    </row>
    <row r="26" spans="1:20" ht="15" customHeight="1" x14ac:dyDescent="0.25">
      <c r="A26" s="282"/>
      <c r="B26" s="17">
        <v>201</v>
      </c>
      <c r="C26" s="17">
        <v>10</v>
      </c>
      <c r="D26" s="17"/>
      <c r="E26" s="15">
        <v>67</v>
      </c>
      <c r="F26" s="17">
        <f t="shared" si="0"/>
        <v>656.6</v>
      </c>
      <c r="G26" s="10"/>
      <c r="H26" s="15">
        <v>47</v>
      </c>
      <c r="I26" s="29">
        <f t="shared" si="1"/>
        <v>460.59999999999997</v>
      </c>
      <c r="J26" s="10"/>
      <c r="K26" s="15">
        <v>40</v>
      </c>
      <c r="L26" s="29">
        <f t="shared" si="2"/>
        <v>392</v>
      </c>
      <c r="M26" s="10"/>
      <c r="N26" s="154">
        <v>40.012</v>
      </c>
      <c r="O26" s="159">
        <f t="shared" si="3"/>
        <v>392.11759999999998</v>
      </c>
      <c r="P26" s="10"/>
      <c r="Q26" s="154">
        <v>50.430999999999997</v>
      </c>
      <c r="R26" s="95">
        <f t="shared" si="4"/>
        <v>494.22379999999993</v>
      </c>
      <c r="S26" s="209"/>
    </row>
    <row r="27" spans="1:20" ht="15" customHeight="1" x14ac:dyDescent="0.25">
      <c r="A27" s="282"/>
      <c r="B27" s="17" t="s">
        <v>38</v>
      </c>
      <c r="C27" s="17">
        <v>10</v>
      </c>
      <c r="D27" s="17"/>
      <c r="E27" s="15">
        <v>93</v>
      </c>
      <c r="F27" s="17">
        <f t="shared" si="0"/>
        <v>911.4</v>
      </c>
      <c r="G27" s="10"/>
      <c r="H27" s="15">
        <v>184</v>
      </c>
      <c r="I27" s="29">
        <f t="shared" si="1"/>
        <v>1803.2</v>
      </c>
      <c r="J27" s="10"/>
      <c r="K27" s="15">
        <v>253</v>
      </c>
      <c r="L27" s="29">
        <f t="shared" si="2"/>
        <v>2479.4</v>
      </c>
      <c r="M27" s="10"/>
      <c r="N27" s="154">
        <v>253.07589999999999</v>
      </c>
      <c r="O27" s="159">
        <f t="shared" si="3"/>
        <v>2480.1438199999998</v>
      </c>
      <c r="P27" s="10"/>
      <c r="Q27" s="154">
        <v>178.48</v>
      </c>
      <c r="R27" s="95">
        <f t="shared" si="4"/>
        <v>1749.1039999999998</v>
      </c>
      <c r="S27" s="209"/>
    </row>
    <row r="28" spans="1:20" ht="15" customHeight="1" x14ac:dyDescent="0.25">
      <c r="A28" s="282"/>
      <c r="B28" s="17" t="s">
        <v>39</v>
      </c>
      <c r="C28" s="17">
        <v>10</v>
      </c>
      <c r="D28" s="17"/>
      <c r="E28" s="15">
        <v>60</v>
      </c>
      <c r="F28" s="17">
        <f t="shared" si="0"/>
        <v>588</v>
      </c>
      <c r="G28" s="10"/>
      <c r="H28" s="15">
        <v>124</v>
      </c>
      <c r="I28" s="29">
        <f t="shared" si="1"/>
        <v>1215.2</v>
      </c>
      <c r="J28" s="10"/>
      <c r="K28" s="15">
        <v>88</v>
      </c>
      <c r="L28" s="29">
        <f t="shared" si="2"/>
        <v>862.4</v>
      </c>
      <c r="M28" s="10"/>
      <c r="N28" s="154">
        <v>88.026399999999995</v>
      </c>
      <c r="O28" s="159">
        <f t="shared" si="3"/>
        <v>862.6587199999999</v>
      </c>
      <c r="P28" s="10"/>
      <c r="Q28" s="154">
        <v>135.16</v>
      </c>
      <c r="R28" s="95">
        <f t="shared" si="4"/>
        <v>1324.568</v>
      </c>
      <c r="S28" s="209"/>
      <c r="T28" s="180"/>
    </row>
    <row r="29" spans="1:20" ht="15" customHeight="1" x14ac:dyDescent="0.25">
      <c r="A29" s="282"/>
      <c r="B29" s="17">
        <v>508</v>
      </c>
      <c r="C29" s="17">
        <v>10</v>
      </c>
      <c r="D29" s="17"/>
      <c r="E29" s="15">
        <v>39</v>
      </c>
      <c r="F29" s="17">
        <f t="shared" si="0"/>
        <v>382.2</v>
      </c>
      <c r="G29" s="10"/>
      <c r="H29" s="15">
        <v>43</v>
      </c>
      <c r="I29" s="29">
        <f t="shared" si="1"/>
        <v>421.4</v>
      </c>
      <c r="J29" s="10"/>
      <c r="K29" s="15">
        <v>33</v>
      </c>
      <c r="L29" s="29">
        <f t="shared" si="2"/>
        <v>323.39999999999998</v>
      </c>
      <c r="M29" s="10"/>
      <c r="N29" s="154">
        <v>33.009900000000002</v>
      </c>
      <c r="O29" s="159">
        <f t="shared" si="3"/>
        <v>323.49702000000002</v>
      </c>
      <c r="P29" s="10"/>
      <c r="Q29" s="154">
        <v>36.979999999999997</v>
      </c>
      <c r="R29" s="95">
        <f t="shared" si="4"/>
        <v>362.40399999999994</v>
      </c>
      <c r="S29" s="209"/>
      <c r="T29" s="180"/>
    </row>
    <row r="30" spans="1:20" ht="15" customHeight="1" x14ac:dyDescent="0.25">
      <c r="A30" s="282"/>
      <c r="B30" s="17" t="s">
        <v>40</v>
      </c>
      <c r="C30" s="17">
        <v>10</v>
      </c>
      <c r="D30" s="17"/>
      <c r="E30" s="15">
        <v>93</v>
      </c>
      <c r="F30" s="17">
        <f t="shared" si="0"/>
        <v>911.4</v>
      </c>
      <c r="G30" s="10"/>
      <c r="H30" s="15">
        <v>89</v>
      </c>
      <c r="I30" s="29">
        <f t="shared" si="1"/>
        <v>872.19999999999993</v>
      </c>
      <c r="J30" s="10"/>
      <c r="K30" s="15">
        <v>65</v>
      </c>
      <c r="L30" s="29">
        <f t="shared" si="2"/>
        <v>637</v>
      </c>
      <c r="M30" s="10"/>
      <c r="N30" s="154">
        <v>65.019499999999994</v>
      </c>
      <c r="O30" s="159">
        <f t="shared" si="3"/>
        <v>637.19109999999989</v>
      </c>
      <c r="P30" s="10"/>
      <c r="Q30" s="154">
        <v>95.497</v>
      </c>
      <c r="R30" s="95">
        <f t="shared" si="4"/>
        <v>935.87059999999997</v>
      </c>
      <c r="S30" s="209"/>
    </row>
    <row r="31" spans="1:20" ht="15" customHeight="1" x14ac:dyDescent="0.25">
      <c r="A31" s="282"/>
      <c r="B31" s="17" t="s">
        <v>41</v>
      </c>
      <c r="C31" s="17">
        <v>10</v>
      </c>
      <c r="D31" s="17"/>
      <c r="E31" s="15">
        <v>124</v>
      </c>
      <c r="F31" s="17">
        <f t="shared" si="0"/>
        <v>1215.2</v>
      </c>
      <c r="G31" s="10"/>
      <c r="H31" s="15">
        <v>11</v>
      </c>
      <c r="I31" s="29">
        <f t="shared" si="1"/>
        <v>107.8</v>
      </c>
      <c r="J31" s="10"/>
      <c r="K31" s="15">
        <v>61</v>
      </c>
      <c r="L31" s="29">
        <f t="shared" si="2"/>
        <v>597.79999999999995</v>
      </c>
      <c r="M31" s="10"/>
      <c r="N31" s="154">
        <v>61.018299999999996</v>
      </c>
      <c r="O31" s="159">
        <f t="shared" si="3"/>
        <v>597.97933999999998</v>
      </c>
      <c r="P31" s="10"/>
      <c r="Q31" s="154">
        <v>10.67</v>
      </c>
      <c r="R31" s="95">
        <f t="shared" si="4"/>
        <v>104.566</v>
      </c>
      <c r="S31" s="209"/>
    </row>
    <row r="32" spans="1:20" ht="15" customHeight="1" x14ac:dyDescent="0.25">
      <c r="A32" s="282"/>
      <c r="B32" s="17" t="s">
        <v>42</v>
      </c>
      <c r="C32" s="17">
        <v>10</v>
      </c>
      <c r="D32" s="17"/>
      <c r="E32" s="15">
        <v>70</v>
      </c>
      <c r="F32" s="17">
        <f t="shared" si="0"/>
        <v>686</v>
      </c>
      <c r="G32" s="10"/>
      <c r="H32" s="15">
        <v>60</v>
      </c>
      <c r="I32" s="29">
        <f t="shared" si="1"/>
        <v>588</v>
      </c>
      <c r="J32" s="10"/>
      <c r="K32" s="15">
        <v>55</v>
      </c>
      <c r="L32" s="29">
        <f t="shared" si="2"/>
        <v>539</v>
      </c>
      <c r="M32" s="10"/>
      <c r="N32" s="154">
        <v>55.016500000000001</v>
      </c>
      <c r="O32" s="159">
        <f t="shared" si="3"/>
        <v>539.1617</v>
      </c>
      <c r="P32" s="10"/>
      <c r="Q32" s="154">
        <v>65.400000000000006</v>
      </c>
      <c r="R32" s="95">
        <f t="shared" si="4"/>
        <v>640.91999999999996</v>
      </c>
      <c r="S32" s="209"/>
      <c r="T32" s="180"/>
    </row>
    <row r="33" spans="1:20" ht="15" customHeight="1" x14ac:dyDescent="0.25">
      <c r="A33" s="282"/>
      <c r="B33" s="17">
        <v>610</v>
      </c>
      <c r="C33" s="17">
        <v>10</v>
      </c>
      <c r="D33" s="17"/>
      <c r="E33" s="15">
        <v>37</v>
      </c>
      <c r="F33" s="17">
        <f t="shared" si="0"/>
        <v>362.59999999999997</v>
      </c>
      <c r="G33" s="10"/>
      <c r="H33" s="15">
        <v>40</v>
      </c>
      <c r="I33" s="29">
        <f t="shared" si="1"/>
        <v>392</v>
      </c>
      <c r="J33" s="10"/>
      <c r="K33" s="15">
        <v>22</v>
      </c>
      <c r="L33" s="29">
        <f t="shared" si="2"/>
        <v>215.6</v>
      </c>
      <c r="M33" s="10"/>
      <c r="N33" s="154">
        <v>22.006599999999999</v>
      </c>
      <c r="O33" s="159">
        <f t="shared" si="3"/>
        <v>215.66467999999998</v>
      </c>
      <c r="P33" s="10"/>
      <c r="Q33" s="154">
        <v>34.4</v>
      </c>
      <c r="R33" s="95">
        <f t="shared" si="4"/>
        <v>337.12</v>
      </c>
      <c r="S33" s="209"/>
      <c r="T33" s="180"/>
    </row>
    <row r="34" spans="1:20" ht="15" customHeight="1" thickBot="1" x14ac:dyDescent="0.3">
      <c r="A34" s="283"/>
      <c r="B34" s="11" t="s">
        <v>43</v>
      </c>
      <c r="C34" s="11">
        <v>10</v>
      </c>
      <c r="D34" s="11"/>
      <c r="E34" s="16">
        <v>99</v>
      </c>
      <c r="F34" s="11">
        <f t="shared" si="0"/>
        <v>970.19999999999993</v>
      </c>
      <c r="G34" s="12"/>
      <c r="H34" s="16">
        <v>111</v>
      </c>
      <c r="I34" s="30">
        <f t="shared" si="1"/>
        <v>1087.8</v>
      </c>
      <c r="J34" s="12"/>
      <c r="K34" s="16">
        <v>81</v>
      </c>
      <c r="L34" s="30">
        <f t="shared" si="2"/>
        <v>793.8</v>
      </c>
      <c r="M34" s="12"/>
      <c r="N34" s="156">
        <v>81.024299999999997</v>
      </c>
      <c r="O34" s="160">
        <f t="shared" si="3"/>
        <v>794.03813999999988</v>
      </c>
      <c r="P34" s="12"/>
      <c r="Q34" s="214">
        <v>119.10299999999999</v>
      </c>
      <c r="R34" s="98">
        <f t="shared" si="4"/>
        <v>1167.2094</v>
      </c>
      <c r="S34" s="215"/>
    </row>
    <row r="35" spans="1:20" ht="15" customHeight="1" x14ac:dyDescent="0.25">
      <c r="A35" s="284" t="s">
        <v>44</v>
      </c>
      <c r="B35" s="8">
        <v>107</v>
      </c>
      <c r="C35" s="8">
        <v>10</v>
      </c>
      <c r="D35" s="9"/>
      <c r="E35" s="32">
        <v>42</v>
      </c>
      <c r="F35" s="13">
        <f t="shared" si="0"/>
        <v>411.59999999999997</v>
      </c>
      <c r="G35" s="33"/>
      <c r="H35" s="14">
        <v>94</v>
      </c>
      <c r="I35" s="27">
        <f t="shared" si="1"/>
        <v>921.19999999999993</v>
      </c>
      <c r="J35" s="9"/>
      <c r="K35" s="14">
        <v>93</v>
      </c>
      <c r="L35" s="27">
        <f t="shared" si="2"/>
        <v>911.4</v>
      </c>
      <c r="M35" s="9"/>
      <c r="N35" s="153">
        <v>93.027900000000002</v>
      </c>
      <c r="O35" s="158">
        <f t="shared" si="3"/>
        <v>911.67341999999996</v>
      </c>
      <c r="P35" s="9"/>
      <c r="Q35" s="153">
        <v>91.179999999999993</v>
      </c>
      <c r="R35" s="97">
        <f t="shared" si="4"/>
        <v>893.56399999999996</v>
      </c>
      <c r="S35" s="208"/>
    </row>
    <row r="36" spans="1:20" ht="15" customHeight="1" x14ac:dyDescent="0.25">
      <c r="A36" s="282"/>
      <c r="B36" s="7">
        <v>108</v>
      </c>
      <c r="C36" s="17">
        <v>10</v>
      </c>
      <c r="D36" s="50"/>
      <c r="E36" s="15">
        <v>96</v>
      </c>
      <c r="F36" s="17">
        <f t="shared" si="0"/>
        <v>940.8</v>
      </c>
      <c r="G36" s="10"/>
      <c r="H36" s="86">
        <v>74</v>
      </c>
      <c r="I36" s="29">
        <f t="shared" si="1"/>
        <v>725.19999999999993</v>
      </c>
      <c r="J36" s="10"/>
      <c r="K36" s="86">
        <v>74</v>
      </c>
      <c r="L36" s="29">
        <f t="shared" si="2"/>
        <v>725.19999999999993</v>
      </c>
      <c r="M36" s="10"/>
      <c r="N36" s="157">
        <v>74.022199999999998</v>
      </c>
      <c r="O36" s="159">
        <f t="shared" si="3"/>
        <v>725.41755999999998</v>
      </c>
      <c r="P36" s="10"/>
      <c r="Q36" s="157">
        <v>80.660000000000011</v>
      </c>
      <c r="R36" s="95">
        <f t="shared" si="4"/>
        <v>790.46800000000007</v>
      </c>
      <c r="S36" s="209"/>
      <c r="T36" s="180"/>
    </row>
    <row r="37" spans="1:20" ht="15" customHeight="1" x14ac:dyDescent="0.25">
      <c r="A37" s="282"/>
      <c r="B37" s="7">
        <v>111</v>
      </c>
      <c r="C37" s="17">
        <v>10</v>
      </c>
      <c r="D37" s="35"/>
      <c r="E37" s="15">
        <v>137</v>
      </c>
      <c r="F37" s="17">
        <f t="shared" si="0"/>
        <v>1342.6</v>
      </c>
      <c r="G37" s="10"/>
      <c r="H37" s="86">
        <v>6</v>
      </c>
      <c r="I37" s="31">
        <f t="shared" si="1"/>
        <v>58.8</v>
      </c>
      <c r="J37" s="35"/>
      <c r="K37" s="86">
        <v>221</v>
      </c>
      <c r="L37" s="31">
        <f t="shared" si="2"/>
        <v>2165.8000000000002</v>
      </c>
      <c r="M37" s="35"/>
      <c r="N37" s="157">
        <v>221.06629999999998</v>
      </c>
      <c r="O37" s="162">
        <f t="shared" si="3"/>
        <v>2166.44974</v>
      </c>
      <c r="P37" s="35"/>
      <c r="Q37" s="157">
        <v>5.16</v>
      </c>
      <c r="R37" s="95">
        <f t="shared" si="4"/>
        <v>50.567999999999998</v>
      </c>
      <c r="S37" s="216"/>
      <c r="T37" s="180"/>
    </row>
    <row r="38" spans="1:20" ht="15" customHeight="1" x14ac:dyDescent="0.25">
      <c r="A38" s="282"/>
      <c r="B38" s="17">
        <v>112</v>
      </c>
      <c r="C38" s="17">
        <v>10</v>
      </c>
      <c r="D38" s="10"/>
      <c r="E38" s="15">
        <v>167</v>
      </c>
      <c r="F38" s="17">
        <f t="shared" si="0"/>
        <v>1636.6</v>
      </c>
      <c r="G38" s="10"/>
      <c r="H38" s="15">
        <v>255</v>
      </c>
      <c r="I38" s="29">
        <f t="shared" si="1"/>
        <v>2499</v>
      </c>
      <c r="J38" s="10"/>
      <c r="K38" s="15">
        <v>178</v>
      </c>
      <c r="L38" s="29">
        <f t="shared" si="2"/>
        <v>1744.3999999999999</v>
      </c>
      <c r="M38" s="10"/>
      <c r="N38" s="154">
        <v>178.05339999999998</v>
      </c>
      <c r="O38" s="159">
        <f t="shared" si="3"/>
        <v>1744.9233199999999</v>
      </c>
      <c r="P38" s="10"/>
      <c r="Q38" s="154">
        <v>273.61500000000001</v>
      </c>
      <c r="R38" s="95">
        <f t="shared" si="4"/>
        <v>2681.4270000000001</v>
      </c>
      <c r="S38" s="209"/>
    </row>
    <row r="39" spans="1:20" ht="15" customHeight="1" x14ac:dyDescent="0.25">
      <c r="A39" s="282"/>
      <c r="B39" s="17">
        <v>115</v>
      </c>
      <c r="C39" s="17">
        <v>10</v>
      </c>
      <c r="D39" s="10"/>
      <c r="E39" s="15">
        <v>38</v>
      </c>
      <c r="F39" s="17">
        <f t="shared" si="0"/>
        <v>372.4</v>
      </c>
      <c r="G39" s="10"/>
      <c r="H39" s="15">
        <v>99</v>
      </c>
      <c r="I39" s="29">
        <f t="shared" si="1"/>
        <v>970.19999999999993</v>
      </c>
      <c r="J39" s="10"/>
      <c r="K39" s="15">
        <v>31</v>
      </c>
      <c r="L39" s="29">
        <f t="shared" si="2"/>
        <v>303.8</v>
      </c>
      <c r="M39" s="10"/>
      <c r="N39" s="154">
        <v>31.0093</v>
      </c>
      <c r="O39" s="159">
        <f t="shared" si="3"/>
        <v>303.89114000000001</v>
      </c>
      <c r="P39" s="10"/>
      <c r="Q39" s="154">
        <v>96.03</v>
      </c>
      <c r="R39" s="95">
        <f t="shared" si="4"/>
        <v>941.09399999999994</v>
      </c>
      <c r="S39" s="209"/>
    </row>
    <row r="40" spans="1:20" ht="15" customHeight="1" thickBot="1" x14ac:dyDescent="0.3">
      <c r="A40" s="283"/>
      <c r="B40" s="11">
        <v>116</v>
      </c>
      <c r="C40" s="11">
        <v>10</v>
      </c>
      <c r="D40" s="12"/>
      <c r="E40" s="16">
        <v>84</v>
      </c>
      <c r="F40" s="11">
        <f t="shared" si="0"/>
        <v>823.19999999999993</v>
      </c>
      <c r="G40" s="12"/>
      <c r="H40" s="16">
        <v>79</v>
      </c>
      <c r="I40" s="30">
        <f t="shared" si="1"/>
        <v>774.19999999999993</v>
      </c>
      <c r="J40" s="12"/>
      <c r="K40" s="16">
        <v>105</v>
      </c>
      <c r="L40" s="30">
        <f t="shared" si="2"/>
        <v>1029</v>
      </c>
      <c r="M40" s="12"/>
      <c r="N40" s="156">
        <v>105.03149999999999</v>
      </c>
      <c r="O40" s="160">
        <f t="shared" si="3"/>
        <v>1029.3087</v>
      </c>
      <c r="P40" s="12"/>
      <c r="Q40" s="156">
        <v>86.11</v>
      </c>
      <c r="R40" s="94">
        <f t="shared" si="4"/>
        <v>843.87800000000004</v>
      </c>
      <c r="S40" s="211"/>
      <c r="T40" s="180"/>
    </row>
    <row r="41" spans="1:20" ht="15" customHeight="1" thickBot="1" x14ac:dyDescent="0.3">
      <c r="A41" s="67" t="s">
        <v>6</v>
      </c>
      <c r="B41" s="65"/>
      <c r="C41" s="65"/>
      <c r="D41" s="136">
        <v>79000</v>
      </c>
      <c r="E41" s="65"/>
      <c r="F41" s="136">
        <f>SUM(F4:F40)</f>
        <v>24002.16</v>
      </c>
      <c r="G41" s="136">
        <f>D41-F41</f>
        <v>54997.84</v>
      </c>
      <c r="H41" s="65"/>
      <c r="I41" s="70">
        <f>SUM(I4:I40)</f>
        <v>28663.040000000001</v>
      </c>
      <c r="J41" s="70">
        <f>D41-I41</f>
        <v>50336.959999999999</v>
      </c>
      <c r="K41" s="65"/>
      <c r="L41" s="70">
        <f>SUM(L4:L40)</f>
        <v>22896.720000000001</v>
      </c>
      <c r="M41" s="70">
        <f>D41-L41</f>
        <v>56103.28</v>
      </c>
      <c r="N41" s="65"/>
      <c r="O41" s="99">
        <f>SUM(O4:O40)</f>
        <v>23532.670616000003</v>
      </c>
      <c r="P41" s="70">
        <f>D41-O41</f>
        <v>55467.329383999997</v>
      </c>
      <c r="Q41" s="217"/>
      <c r="R41" s="99">
        <f>SUM(R4:R40)</f>
        <v>29069.792919999993</v>
      </c>
      <c r="S41" s="99">
        <f>D41-R41</f>
        <v>49930.207080000007</v>
      </c>
      <c r="T41" s="180"/>
    </row>
    <row r="42" spans="1:20" ht="15" customHeight="1" thickBot="1" x14ac:dyDescent="0.3">
      <c r="A42" s="285" t="s">
        <v>60</v>
      </c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7"/>
    </row>
    <row r="43" spans="1:20" ht="15" customHeight="1" x14ac:dyDescent="0.25">
      <c r="A43" s="281" t="s">
        <v>36</v>
      </c>
      <c r="B43" s="8">
        <v>12</v>
      </c>
      <c r="C43" s="13">
        <v>10</v>
      </c>
      <c r="D43" s="13"/>
      <c r="E43" s="32">
        <v>60</v>
      </c>
      <c r="F43" s="13">
        <f>C43*E43*0.98</f>
        <v>588</v>
      </c>
      <c r="G43" s="33"/>
      <c r="H43" s="14">
        <v>60</v>
      </c>
      <c r="I43" s="27">
        <f>C43*H43*0.98</f>
        <v>588</v>
      </c>
      <c r="J43" s="9"/>
      <c r="K43" s="14">
        <v>0</v>
      </c>
      <c r="L43" s="27">
        <f>F43*K43*0.98</f>
        <v>0</v>
      </c>
      <c r="M43" s="9"/>
      <c r="N43" s="14">
        <v>0</v>
      </c>
      <c r="O43" s="158">
        <f>C43*N43*0.98</f>
        <v>0</v>
      </c>
      <c r="P43" s="9"/>
      <c r="Q43" s="153">
        <v>58.199999999999996</v>
      </c>
      <c r="R43" s="158">
        <f t="shared" ref="R43:R45" si="5">C43*Q43*0.98</f>
        <v>570.36</v>
      </c>
      <c r="S43" s="208"/>
    </row>
    <row r="44" spans="1:20" ht="15" customHeight="1" x14ac:dyDescent="0.25">
      <c r="A44" s="282"/>
      <c r="B44" s="17">
        <v>31</v>
      </c>
      <c r="C44" s="17">
        <v>10</v>
      </c>
      <c r="D44" s="17"/>
      <c r="E44" s="15">
        <v>50</v>
      </c>
      <c r="F44" s="17">
        <f>C44*E44*0.98</f>
        <v>490</v>
      </c>
      <c r="G44" s="10"/>
      <c r="H44" s="15">
        <v>79</v>
      </c>
      <c r="I44" s="29">
        <f>C44*H44*0.98</f>
        <v>774.19999999999993</v>
      </c>
      <c r="J44" s="10"/>
      <c r="K44" s="15">
        <v>32</v>
      </c>
      <c r="L44" s="29">
        <f>C44*K44*0.98</f>
        <v>313.60000000000002</v>
      </c>
      <c r="M44" s="10"/>
      <c r="N44" s="15">
        <v>78.209999999999994</v>
      </c>
      <c r="O44" s="159">
        <f t="shared" ref="O44:O45" si="6">C44*N44*0.98</f>
        <v>766.45799999999986</v>
      </c>
      <c r="P44" s="10"/>
      <c r="Q44" s="154">
        <v>86.11</v>
      </c>
      <c r="R44" s="159">
        <f t="shared" si="5"/>
        <v>843.87800000000004</v>
      </c>
      <c r="S44" s="209"/>
      <c r="T44" s="180"/>
    </row>
    <row r="45" spans="1:20" ht="15" customHeight="1" thickBot="1" x14ac:dyDescent="0.3">
      <c r="A45" s="283"/>
      <c r="B45" s="11">
        <v>41</v>
      </c>
      <c r="C45" s="11">
        <v>10</v>
      </c>
      <c r="D45" s="11"/>
      <c r="E45" s="16">
        <v>35</v>
      </c>
      <c r="F45" s="11">
        <f>C45*E45*0.98</f>
        <v>343</v>
      </c>
      <c r="G45" s="12"/>
      <c r="H45" s="16">
        <v>22</v>
      </c>
      <c r="I45" s="30">
        <f>C45*H45*0.98</f>
        <v>215.6</v>
      </c>
      <c r="J45" s="12"/>
      <c r="K45" s="16">
        <v>39</v>
      </c>
      <c r="L45" s="30">
        <f>C45*K45*0.98</f>
        <v>382.2</v>
      </c>
      <c r="M45" s="12"/>
      <c r="N45" s="16">
        <v>21.78</v>
      </c>
      <c r="O45" s="160">
        <f t="shared" si="6"/>
        <v>213.44400000000002</v>
      </c>
      <c r="P45" s="12"/>
      <c r="Q45" s="156">
        <v>18.919999999999998</v>
      </c>
      <c r="R45" s="160">
        <f t="shared" si="5"/>
        <v>185.416</v>
      </c>
      <c r="S45" s="211"/>
      <c r="T45" s="180"/>
    </row>
    <row r="46" spans="1:20" ht="15" customHeight="1" thickBot="1" x14ac:dyDescent="0.3">
      <c r="A46" s="67" t="s">
        <v>6</v>
      </c>
      <c r="B46" s="77"/>
      <c r="C46" s="77"/>
      <c r="D46" s="66">
        <v>4000</v>
      </c>
      <c r="E46" s="77"/>
      <c r="F46" s="66">
        <f>SUM(F43:F45)</f>
        <v>1421</v>
      </c>
      <c r="G46" s="66">
        <f>D46-F46</f>
        <v>2579</v>
      </c>
      <c r="H46" s="77"/>
      <c r="I46" s="66">
        <f>SUM(I43:I45)</f>
        <v>1577.7999999999997</v>
      </c>
      <c r="J46" s="66">
        <f>D46-I46</f>
        <v>2422.2000000000003</v>
      </c>
      <c r="K46" s="77"/>
      <c r="L46" s="66">
        <f>SUM(L43:L45)</f>
        <v>695.8</v>
      </c>
      <c r="M46" s="66">
        <f>D46-L46</f>
        <v>3304.2</v>
      </c>
      <c r="N46" s="77"/>
      <c r="O46" s="75">
        <f>SUM(O43:O45)</f>
        <v>979.90199999999982</v>
      </c>
      <c r="P46" s="66">
        <f>D46-O46</f>
        <v>3020.098</v>
      </c>
      <c r="Q46" s="218"/>
      <c r="R46" s="75">
        <f>SUM(R43:R45)</f>
        <v>1599.654</v>
      </c>
      <c r="S46" s="75">
        <f>D46-R46</f>
        <v>2400.346</v>
      </c>
    </row>
    <row r="47" spans="1:20" ht="15" customHeight="1" thickBot="1" x14ac:dyDescent="0.3">
      <c r="A47" s="285" t="s">
        <v>62</v>
      </c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7"/>
    </row>
    <row r="48" spans="1:20" ht="15" customHeight="1" x14ac:dyDescent="0.25">
      <c r="A48" s="276" t="s">
        <v>45</v>
      </c>
      <c r="B48" s="8" t="s">
        <v>46</v>
      </c>
      <c r="C48" s="13">
        <v>10</v>
      </c>
      <c r="D48" s="13"/>
      <c r="E48" s="32">
        <v>75</v>
      </c>
      <c r="F48" s="13">
        <f t="shared" ref="F48:F53" si="7">C48*E48*0.98</f>
        <v>735</v>
      </c>
      <c r="G48" s="33"/>
      <c r="H48" s="14">
        <v>62</v>
      </c>
      <c r="I48" s="27">
        <f t="shared" ref="I48:I53" si="8">C48*H48*0.98</f>
        <v>607.6</v>
      </c>
      <c r="J48" s="9"/>
      <c r="K48" s="14">
        <v>21</v>
      </c>
      <c r="L48" s="27">
        <f t="shared" ref="L48:L53" si="9">C48*K48*0.98</f>
        <v>205.79999999999998</v>
      </c>
      <c r="M48" s="9"/>
      <c r="N48" s="14">
        <v>20.58</v>
      </c>
      <c r="O48" s="158">
        <f>C48*N48*0.98</f>
        <v>201.68399999999997</v>
      </c>
      <c r="P48" s="9"/>
      <c r="Q48" s="153">
        <v>67.58</v>
      </c>
      <c r="R48" s="158">
        <f t="shared" ref="R48:R53" si="10">C48*Q48*0.98</f>
        <v>662.28399999999999</v>
      </c>
      <c r="S48" s="208"/>
      <c r="T48" s="180"/>
    </row>
    <row r="49" spans="1:20" ht="15" customHeight="1" x14ac:dyDescent="0.25">
      <c r="A49" s="276"/>
      <c r="B49" s="17" t="s">
        <v>47</v>
      </c>
      <c r="C49" s="17">
        <v>10</v>
      </c>
      <c r="D49" s="17"/>
      <c r="E49" s="15">
        <v>70</v>
      </c>
      <c r="F49" s="17">
        <f t="shared" si="7"/>
        <v>686</v>
      </c>
      <c r="G49" s="10"/>
      <c r="H49" s="15">
        <v>90</v>
      </c>
      <c r="I49" s="29">
        <f t="shared" si="8"/>
        <v>882</v>
      </c>
      <c r="J49" s="10"/>
      <c r="K49" s="15">
        <v>84</v>
      </c>
      <c r="L49" s="29">
        <f t="shared" si="9"/>
        <v>823.19999999999993</v>
      </c>
      <c r="M49" s="10"/>
      <c r="N49" s="15">
        <v>82.32</v>
      </c>
      <c r="O49" s="159">
        <f t="shared" ref="O49:O53" si="11">C49*N49*0.98</f>
        <v>806.73599999999988</v>
      </c>
      <c r="P49" s="10"/>
      <c r="Q49" s="154">
        <v>77.400000000000006</v>
      </c>
      <c r="R49" s="159">
        <f t="shared" si="10"/>
        <v>758.52</v>
      </c>
      <c r="S49" s="209"/>
      <c r="T49" s="180"/>
    </row>
    <row r="50" spans="1:20" ht="15" customHeight="1" thickBot="1" x14ac:dyDescent="0.3">
      <c r="A50" s="276"/>
      <c r="B50" s="11" t="s">
        <v>48</v>
      </c>
      <c r="C50" s="11">
        <v>10</v>
      </c>
      <c r="D50" s="11"/>
      <c r="E50" s="16">
        <v>68</v>
      </c>
      <c r="F50" s="11">
        <f t="shared" si="7"/>
        <v>666.4</v>
      </c>
      <c r="G50" s="12"/>
      <c r="H50" s="16">
        <v>129</v>
      </c>
      <c r="I50" s="30">
        <f t="shared" si="8"/>
        <v>1264.2</v>
      </c>
      <c r="J50" s="12"/>
      <c r="K50" s="16">
        <v>92</v>
      </c>
      <c r="L50" s="30">
        <f t="shared" si="9"/>
        <v>901.6</v>
      </c>
      <c r="M50" s="12"/>
      <c r="N50" s="16">
        <v>90.16</v>
      </c>
      <c r="O50" s="160">
        <f t="shared" si="11"/>
        <v>883.56799999999987</v>
      </c>
      <c r="P50" s="12"/>
      <c r="Q50" s="156">
        <v>138.417</v>
      </c>
      <c r="R50" s="160">
        <f t="shared" si="10"/>
        <v>1356.4866</v>
      </c>
      <c r="S50" s="211"/>
    </row>
    <row r="51" spans="1:20" ht="15" customHeight="1" x14ac:dyDescent="0.25">
      <c r="A51" s="275" t="s">
        <v>49</v>
      </c>
      <c r="B51" s="8" t="s">
        <v>50</v>
      </c>
      <c r="C51" s="8">
        <v>10</v>
      </c>
      <c r="D51" s="9"/>
      <c r="E51" s="32">
        <v>80</v>
      </c>
      <c r="F51" s="13">
        <f t="shared" si="7"/>
        <v>784</v>
      </c>
      <c r="G51" s="33"/>
      <c r="H51" s="14">
        <v>82</v>
      </c>
      <c r="I51" s="27">
        <f t="shared" si="8"/>
        <v>803.6</v>
      </c>
      <c r="J51" s="9"/>
      <c r="K51" s="14">
        <v>88</v>
      </c>
      <c r="L51" s="27">
        <f t="shared" si="9"/>
        <v>862.4</v>
      </c>
      <c r="M51" s="9"/>
      <c r="N51" s="14">
        <v>86.100000000000009</v>
      </c>
      <c r="O51" s="158">
        <f t="shared" si="11"/>
        <v>843.78000000000009</v>
      </c>
      <c r="P51" s="9"/>
      <c r="Q51" s="153">
        <v>79.539999999999992</v>
      </c>
      <c r="R51" s="158">
        <f t="shared" si="10"/>
        <v>779.49199999999985</v>
      </c>
      <c r="S51" s="208"/>
    </row>
    <row r="52" spans="1:20" ht="15" customHeight="1" x14ac:dyDescent="0.25">
      <c r="A52" s="276"/>
      <c r="B52" s="17" t="s">
        <v>51</v>
      </c>
      <c r="C52" s="17">
        <v>10</v>
      </c>
      <c r="D52" s="10"/>
      <c r="E52" s="15">
        <v>76</v>
      </c>
      <c r="F52" s="17">
        <f t="shared" si="7"/>
        <v>744.8</v>
      </c>
      <c r="G52" s="10"/>
      <c r="H52" s="15">
        <v>75</v>
      </c>
      <c r="I52" s="29">
        <f t="shared" si="8"/>
        <v>735</v>
      </c>
      <c r="J52" s="10"/>
      <c r="K52" s="15">
        <v>37</v>
      </c>
      <c r="L52" s="29">
        <f t="shared" si="9"/>
        <v>362.59999999999997</v>
      </c>
      <c r="M52" s="10"/>
      <c r="N52" s="15">
        <v>78.75</v>
      </c>
      <c r="O52" s="159">
        <f t="shared" si="11"/>
        <v>771.75</v>
      </c>
      <c r="P52" s="10"/>
      <c r="Q52" s="154">
        <v>81.75</v>
      </c>
      <c r="R52" s="159">
        <f t="shared" si="10"/>
        <v>801.15</v>
      </c>
      <c r="S52" s="209"/>
      <c r="T52" s="180"/>
    </row>
    <row r="53" spans="1:20" ht="15" customHeight="1" thickBot="1" x14ac:dyDescent="0.3">
      <c r="A53" s="277"/>
      <c r="B53" s="11" t="s">
        <v>52</v>
      </c>
      <c r="C53" s="11">
        <v>10</v>
      </c>
      <c r="D53" s="12"/>
      <c r="E53" s="16">
        <v>69</v>
      </c>
      <c r="F53" s="11">
        <f t="shared" si="7"/>
        <v>676.19999999999993</v>
      </c>
      <c r="G53" s="12"/>
      <c r="H53" s="16">
        <v>155</v>
      </c>
      <c r="I53" s="30">
        <f t="shared" si="8"/>
        <v>1519</v>
      </c>
      <c r="J53" s="12"/>
      <c r="K53" s="16">
        <v>41</v>
      </c>
      <c r="L53" s="30">
        <f t="shared" si="9"/>
        <v>401.8</v>
      </c>
      <c r="M53" s="12"/>
      <c r="N53" s="16">
        <v>162.75</v>
      </c>
      <c r="O53" s="160">
        <f t="shared" si="11"/>
        <v>1594.95</v>
      </c>
      <c r="P53" s="12"/>
      <c r="Q53" s="156">
        <v>133.30000000000001</v>
      </c>
      <c r="R53" s="160">
        <f t="shared" si="10"/>
        <v>1306.3399999999999</v>
      </c>
      <c r="S53" s="211"/>
      <c r="T53" s="180"/>
    </row>
    <row r="54" spans="1:20" ht="15" customHeight="1" thickBot="1" x14ac:dyDescent="0.3">
      <c r="A54" s="67" t="s">
        <v>6</v>
      </c>
      <c r="B54" s="65"/>
      <c r="C54" s="65"/>
      <c r="D54" s="136">
        <v>29612</v>
      </c>
      <c r="E54" s="65"/>
      <c r="F54" s="136">
        <f>SUM(F48:F53)</f>
        <v>4292.3999999999996</v>
      </c>
      <c r="G54" s="136">
        <f>D54-F54</f>
        <v>25319.599999999999</v>
      </c>
      <c r="H54" s="65"/>
      <c r="I54" s="136">
        <f>SUM(I48:I53)</f>
        <v>5811.4</v>
      </c>
      <c r="J54" s="136">
        <f>D54-I54</f>
        <v>23800.6</v>
      </c>
      <c r="K54" s="65"/>
      <c r="L54" s="136">
        <f>SUM(L48:L53)</f>
        <v>3557.4</v>
      </c>
      <c r="M54" s="136">
        <f>D54-L54</f>
        <v>26054.6</v>
      </c>
      <c r="N54" s="65"/>
      <c r="O54" s="149">
        <f>SUM(O48:O53)</f>
        <v>5102.4679999999998</v>
      </c>
      <c r="P54" s="136">
        <f>D54-O54</f>
        <v>24509.531999999999</v>
      </c>
      <c r="Q54" s="217"/>
      <c r="R54" s="149">
        <f>SUM(R48:R53)</f>
        <v>5664.2726000000002</v>
      </c>
      <c r="S54" s="149">
        <f>D54-R54</f>
        <v>23947.7274</v>
      </c>
    </row>
    <row r="55" spans="1:20" ht="15" customHeight="1" thickBot="1" x14ac:dyDescent="0.3">
      <c r="A55" s="285" t="s">
        <v>63</v>
      </c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7"/>
    </row>
    <row r="56" spans="1:20" ht="15" customHeight="1" x14ac:dyDescent="0.25">
      <c r="A56" s="276" t="s">
        <v>53</v>
      </c>
      <c r="B56" s="8">
        <v>21117</v>
      </c>
      <c r="C56" s="13">
        <v>10</v>
      </c>
      <c r="D56" s="13"/>
      <c r="E56" s="32">
        <v>66</v>
      </c>
      <c r="F56" s="13">
        <f t="shared" ref="F56:F61" si="12">C56*E56*0.98</f>
        <v>646.79999999999995</v>
      </c>
      <c r="G56" s="33"/>
      <c r="H56" s="14">
        <v>28</v>
      </c>
      <c r="I56" s="27">
        <f t="shared" ref="I56:I61" si="13">C56*H56*0.98</f>
        <v>274.39999999999998</v>
      </c>
      <c r="J56" s="9"/>
      <c r="K56" s="14">
        <v>42</v>
      </c>
      <c r="L56" s="27">
        <f t="shared" ref="L56:L61" si="14">C56*K56*0.98</f>
        <v>411.59999999999997</v>
      </c>
      <c r="M56" s="9"/>
      <c r="N56" s="14">
        <v>41.58</v>
      </c>
      <c r="O56" s="158">
        <f>C56*N56*0.98</f>
        <v>407.48399999999992</v>
      </c>
      <c r="P56" s="9"/>
      <c r="Q56" s="153">
        <v>30.520000000000003</v>
      </c>
      <c r="R56" s="158">
        <f t="shared" ref="R56:R61" si="15">C56*Q56*0.98</f>
        <v>299.09600000000006</v>
      </c>
      <c r="S56" s="208"/>
      <c r="T56" s="180"/>
    </row>
    <row r="57" spans="1:20" ht="15" customHeight="1" x14ac:dyDescent="0.25">
      <c r="A57" s="276"/>
      <c r="B57" s="17">
        <v>2199</v>
      </c>
      <c r="C57" s="17">
        <v>10</v>
      </c>
      <c r="D57" s="17"/>
      <c r="E57" s="15">
        <v>75</v>
      </c>
      <c r="F57" s="17">
        <f t="shared" si="12"/>
        <v>735</v>
      </c>
      <c r="G57" s="10"/>
      <c r="H57" s="15">
        <v>70</v>
      </c>
      <c r="I57" s="29">
        <f t="shared" si="13"/>
        <v>686</v>
      </c>
      <c r="J57" s="10"/>
      <c r="K57" s="15">
        <v>91</v>
      </c>
      <c r="L57" s="29">
        <f t="shared" si="14"/>
        <v>891.8</v>
      </c>
      <c r="M57" s="10"/>
      <c r="N57" s="15">
        <v>71.400000000000006</v>
      </c>
      <c r="O57" s="159">
        <f t="shared" ref="O57:O61" si="16">C57*N57*0.98</f>
        <v>699.72</v>
      </c>
      <c r="P57" s="10"/>
      <c r="Q57" s="154">
        <v>60.199999999999996</v>
      </c>
      <c r="R57" s="159">
        <f t="shared" si="15"/>
        <v>589.96</v>
      </c>
      <c r="S57" s="209"/>
      <c r="T57" s="180"/>
    </row>
    <row r="58" spans="1:20" ht="15" customHeight="1" x14ac:dyDescent="0.25">
      <c r="A58" s="276"/>
      <c r="B58" s="17">
        <v>21121</v>
      </c>
      <c r="C58" s="17">
        <v>10</v>
      </c>
      <c r="D58" s="17"/>
      <c r="E58" s="15">
        <v>80</v>
      </c>
      <c r="F58" s="17">
        <f t="shared" si="12"/>
        <v>784</v>
      </c>
      <c r="G58" s="10"/>
      <c r="H58" s="15">
        <v>120</v>
      </c>
      <c r="I58" s="29">
        <f t="shared" si="13"/>
        <v>1176</v>
      </c>
      <c r="J58" s="10"/>
      <c r="K58" s="15">
        <v>46</v>
      </c>
      <c r="L58" s="29">
        <f t="shared" si="14"/>
        <v>450.8</v>
      </c>
      <c r="M58" s="10"/>
      <c r="N58" s="15">
        <v>45.54</v>
      </c>
      <c r="O58" s="159">
        <f t="shared" si="16"/>
        <v>446.29199999999997</v>
      </c>
      <c r="P58" s="10"/>
      <c r="Q58" s="154">
        <v>128.76</v>
      </c>
      <c r="R58" s="159">
        <f t="shared" si="15"/>
        <v>1261.848</v>
      </c>
      <c r="S58" s="209"/>
    </row>
    <row r="59" spans="1:20" ht="15" customHeight="1" x14ac:dyDescent="0.25">
      <c r="A59" s="276"/>
      <c r="B59" s="17">
        <v>2197</v>
      </c>
      <c r="C59" s="17">
        <v>10</v>
      </c>
      <c r="D59" s="17"/>
      <c r="E59" s="15">
        <v>73</v>
      </c>
      <c r="F59" s="17">
        <f t="shared" si="12"/>
        <v>715.4</v>
      </c>
      <c r="G59" s="10"/>
      <c r="H59" s="15">
        <v>72</v>
      </c>
      <c r="I59" s="29">
        <f t="shared" si="13"/>
        <v>705.6</v>
      </c>
      <c r="J59" s="10"/>
      <c r="K59" s="15">
        <v>0</v>
      </c>
      <c r="L59" s="29">
        <f t="shared" si="14"/>
        <v>0</v>
      </c>
      <c r="M59" s="10"/>
      <c r="N59" s="15">
        <v>73.44</v>
      </c>
      <c r="O59" s="159">
        <f t="shared" si="16"/>
        <v>719.71199999999999</v>
      </c>
      <c r="P59" s="10"/>
      <c r="Q59" s="154">
        <v>69.84</v>
      </c>
      <c r="R59" s="159">
        <f t="shared" si="15"/>
        <v>684.43200000000013</v>
      </c>
      <c r="S59" s="209"/>
    </row>
    <row r="60" spans="1:20" ht="15" customHeight="1" x14ac:dyDescent="0.25">
      <c r="A60" s="276"/>
      <c r="B60" s="17">
        <v>21119</v>
      </c>
      <c r="C60" s="17">
        <v>10</v>
      </c>
      <c r="D60" s="17"/>
      <c r="E60" s="15">
        <v>62</v>
      </c>
      <c r="F60" s="17">
        <f t="shared" si="12"/>
        <v>607.6</v>
      </c>
      <c r="G60" s="10"/>
      <c r="H60" s="15">
        <v>41</v>
      </c>
      <c r="I60" s="29">
        <f t="shared" si="13"/>
        <v>401.8</v>
      </c>
      <c r="J60" s="10"/>
      <c r="K60" s="15">
        <v>36</v>
      </c>
      <c r="L60" s="29">
        <f t="shared" si="14"/>
        <v>352.8</v>
      </c>
      <c r="M60" s="10"/>
      <c r="N60" s="15">
        <v>35.64</v>
      </c>
      <c r="O60" s="159">
        <f t="shared" si="16"/>
        <v>349.27199999999999</v>
      </c>
      <c r="P60" s="10"/>
      <c r="Q60" s="154">
        <v>44.690000000000005</v>
      </c>
      <c r="R60" s="159">
        <f t="shared" si="15"/>
        <v>437.96200000000005</v>
      </c>
      <c r="S60" s="209"/>
      <c r="T60" s="180"/>
    </row>
    <row r="61" spans="1:20" ht="15" customHeight="1" thickBot="1" x14ac:dyDescent="0.3">
      <c r="A61" s="277"/>
      <c r="B61" s="11">
        <v>2193</v>
      </c>
      <c r="C61" s="11">
        <v>10</v>
      </c>
      <c r="D61" s="11"/>
      <c r="E61" s="16">
        <v>70</v>
      </c>
      <c r="F61" s="11">
        <f t="shared" si="12"/>
        <v>686</v>
      </c>
      <c r="G61" s="12"/>
      <c r="H61" s="16">
        <v>50</v>
      </c>
      <c r="I61" s="30">
        <f t="shared" si="13"/>
        <v>490</v>
      </c>
      <c r="J61" s="12"/>
      <c r="K61" s="16">
        <v>42</v>
      </c>
      <c r="L61" s="30">
        <f t="shared" si="14"/>
        <v>411.59999999999997</v>
      </c>
      <c r="M61" s="12"/>
      <c r="N61" s="16">
        <v>51</v>
      </c>
      <c r="O61" s="160">
        <f t="shared" si="16"/>
        <v>499.8</v>
      </c>
      <c r="P61" s="12"/>
      <c r="Q61" s="156">
        <v>43</v>
      </c>
      <c r="R61" s="160">
        <f t="shared" si="15"/>
        <v>421.4</v>
      </c>
      <c r="S61" s="211"/>
      <c r="T61" s="180"/>
    </row>
    <row r="62" spans="1:20" ht="15" customHeight="1" thickBot="1" x14ac:dyDescent="0.3">
      <c r="A62" s="71" t="s">
        <v>6</v>
      </c>
      <c r="B62" s="77"/>
      <c r="C62" s="77"/>
      <c r="D62" s="66">
        <v>22000</v>
      </c>
      <c r="E62" s="77"/>
      <c r="F62" s="66">
        <f>SUM(F56:F61)</f>
        <v>4174.8</v>
      </c>
      <c r="G62" s="66">
        <f>D62-F62</f>
        <v>17825.2</v>
      </c>
      <c r="H62" s="77"/>
      <c r="I62" s="66">
        <f>SUM(I56:I61)</f>
        <v>3733.8</v>
      </c>
      <c r="J62" s="66">
        <f>D62-I62</f>
        <v>18266.2</v>
      </c>
      <c r="K62" s="77"/>
      <c r="L62" s="66">
        <f>SUM(L56:L61)</f>
        <v>2518.6</v>
      </c>
      <c r="M62" s="66">
        <f>D62-L62</f>
        <v>19481.400000000001</v>
      </c>
      <c r="N62" s="77"/>
      <c r="O62" s="75">
        <f>SUM(O56:O61)</f>
        <v>3122.2799999999997</v>
      </c>
      <c r="P62" s="66">
        <f>D62-O62</f>
        <v>18877.72</v>
      </c>
      <c r="Q62" s="218"/>
      <c r="R62" s="75">
        <f>SUM(R56:R61)</f>
        <v>3694.6980000000003</v>
      </c>
      <c r="S62" s="75">
        <f>D62-R62</f>
        <v>18305.302</v>
      </c>
    </row>
    <row r="63" spans="1:20" ht="15" customHeight="1" thickBot="1" x14ac:dyDescent="0.3">
      <c r="A63" s="285" t="s">
        <v>64</v>
      </c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7"/>
    </row>
    <row r="64" spans="1:20" ht="15" customHeight="1" x14ac:dyDescent="0.25">
      <c r="A64" s="275" t="s">
        <v>53</v>
      </c>
      <c r="B64" s="8">
        <v>1183</v>
      </c>
      <c r="C64" s="8">
        <v>10</v>
      </c>
      <c r="D64" s="8"/>
      <c r="E64" s="14">
        <v>65</v>
      </c>
      <c r="F64" s="8">
        <f>C64*E64*0.98</f>
        <v>637</v>
      </c>
      <c r="G64" s="9"/>
      <c r="H64" s="14">
        <v>25</v>
      </c>
      <c r="I64" s="27">
        <f>C64*H64*0.98</f>
        <v>245</v>
      </c>
      <c r="J64" s="9"/>
      <c r="K64" s="14">
        <v>30</v>
      </c>
      <c r="L64" s="27">
        <f>C64*K64*0.98</f>
        <v>294</v>
      </c>
      <c r="M64" s="9"/>
      <c r="N64" s="153">
        <v>26.674999999999997</v>
      </c>
      <c r="O64" s="158">
        <f>C64*N64*0.98</f>
        <v>261.41500000000002</v>
      </c>
      <c r="P64" s="9"/>
      <c r="Q64" s="153">
        <v>27.250000000000004</v>
      </c>
      <c r="R64" s="158">
        <f t="shared" ref="R64:R67" si="17">C64*Q64*0.98</f>
        <v>267.05000000000007</v>
      </c>
      <c r="S64" s="208"/>
      <c r="T64" s="180"/>
    </row>
    <row r="65" spans="1:20" ht="15" customHeight="1" x14ac:dyDescent="0.25">
      <c r="A65" s="276"/>
      <c r="B65" s="17" t="s">
        <v>54</v>
      </c>
      <c r="C65" s="17">
        <v>10</v>
      </c>
      <c r="D65" s="17"/>
      <c r="E65" s="15">
        <v>70</v>
      </c>
      <c r="F65" s="17">
        <f>C65*E65*0.98</f>
        <v>686</v>
      </c>
      <c r="G65" s="10"/>
      <c r="H65" s="15">
        <v>71</v>
      </c>
      <c r="I65" s="29">
        <f>C65*H65*0.98</f>
        <v>695.8</v>
      </c>
      <c r="J65" s="10"/>
      <c r="K65" s="15">
        <v>0</v>
      </c>
      <c r="L65" s="29">
        <f>C65*K65*0.98</f>
        <v>0</v>
      </c>
      <c r="M65" s="10"/>
      <c r="N65" s="154">
        <v>0</v>
      </c>
      <c r="O65" s="159">
        <f t="shared" ref="O65:O67" si="18">C65*N65*0.98</f>
        <v>0</v>
      </c>
      <c r="P65" s="10"/>
      <c r="Q65" s="154">
        <v>61.06</v>
      </c>
      <c r="R65" s="159">
        <f t="shared" si="17"/>
        <v>598.38800000000003</v>
      </c>
      <c r="S65" s="209"/>
      <c r="T65" s="180"/>
    </row>
    <row r="66" spans="1:20" ht="15" customHeight="1" x14ac:dyDescent="0.25">
      <c r="A66" s="276"/>
      <c r="B66" s="17" t="s">
        <v>58</v>
      </c>
      <c r="C66" s="17">
        <v>10</v>
      </c>
      <c r="D66" s="17"/>
      <c r="E66" s="15">
        <v>79</v>
      </c>
      <c r="F66" s="17">
        <f>C66*E66*0.98</f>
        <v>774.19999999999993</v>
      </c>
      <c r="G66" s="10"/>
      <c r="H66" s="15">
        <v>78</v>
      </c>
      <c r="I66" s="29">
        <f>C66*H66*0.98</f>
        <v>764.4</v>
      </c>
      <c r="J66" s="10"/>
      <c r="K66" s="15">
        <v>0</v>
      </c>
      <c r="L66" s="29">
        <f>C66*K66*0.98</f>
        <v>0</v>
      </c>
      <c r="M66" s="10"/>
      <c r="N66" s="154">
        <v>0</v>
      </c>
      <c r="O66" s="159">
        <f t="shared" si="18"/>
        <v>0</v>
      </c>
      <c r="P66" s="10"/>
      <c r="Q66" s="154">
        <v>83.694000000000003</v>
      </c>
      <c r="R66" s="159">
        <f t="shared" si="17"/>
        <v>820.20120000000009</v>
      </c>
      <c r="S66" s="209"/>
    </row>
    <row r="67" spans="1:20" ht="15" customHeight="1" thickBot="1" x14ac:dyDescent="0.3">
      <c r="A67" s="277"/>
      <c r="B67" s="11">
        <v>8316</v>
      </c>
      <c r="C67" s="11">
        <v>10</v>
      </c>
      <c r="D67" s="11"/>
      <c r="E67" s="16">
        <v>68</v>
      </c>
      <c r="F67" s="11">
        <f>C67*E67*0.98</f>
        <v>666.4</v>
      </c>
      <c r="G67" s="12"/>
      <c r="H67" s="16">
        <v>30</v>
      </c>
      <c r="I67" s="30">
        <f>C67*H67*0.98</f>
        <v>294</v>
      </c>
      <c r="J67" s="12"/>
      <c r="K67" s="16">
        <v>33</v>
      </c>
      <c r="L67" s="30">
        <f>C67*K67*0.98</f>
        <v>323.39999999999998</v>
      </c>
      <c r="M67" s="12"/>
      <c r="N67" s="156">
        <v>35.112000000000002</v>
      </c>
      <c r="O67" s="160">
        <f t="shared" si="18"/>
        <v>344.0976</v>
      </c>
      <c r="P67" s="12"/>
      <c r="Q67" s="156">
        <v>29.099999999999998</v>
      </c>
      <c r="R67" s="160">
        <f t="shared" si="17"/>
        <v>285.18</v>
      </c>
      <c r="S67" s="211"/>
    </row>
    <row r="68" spans="1:20" ht="15" customHeight="1" thickBot="1" x14ac:dyDescent="0.3">
      <c r="A68" s="67" t="s">
        <v>6</v>
      </c>
      <c r="B68" s="68"/>
      <c r="C68" s="68"/>
      <c r="D68" s="66">
        <v>9280</v>
      </c>
      <c r="E68" s="68"/>
      <c r="F68" s="69">
        <f>SUM(F64:F67)</f>
        <v>2763.6</v>
      </c>
      <c r="G68" s="69">
        <f>D68-F68</f>
        <v>6516.4</v>
      </c>
      <c r="H68" s="68"/>
      <c r="I68" s="69">
        <f>SUM(I64:I67)</f>
        <v>1999.1999999999998</v>
      </c>
      <c r="J68" s="66">
        <f>D68-I68</f>
        <v>7280.8</v>
      </c>
      <c r="K68" s="68"/>
      <c r="L68" s="69">
        <f>SUM(L64:L67)</f>
        <v>617.4</v>
      </c>
      <c r="M68" s="66">
        <f>D68-L68</f>
        <v>8662.6</v>
      </c>
      <c r="N68" s="68"/>
      <c r="O68" s="73">
        <f>SUM(O64:O67)</f>
        <v>605.51260000000002</v>
      </c>
      <c r="P68" s="75">
        <f>D68-O68</f>
        <v>8674.4874</v>
      </c>
      <c r="Q68" s="219"/>
      <c r="R68" s="73">
        <f>SUM(R64:R67)</f>
        <v>1970.8192000000001</v>
      </c>
      <c r="S68" s="75">
        <f>D68-R68</f>
        <v>7309.1808000000001</v>
      </c>
    </row>
    <row r="69" spans="1:20" ht="15" customHeight="1" thickBot="1" x14ac:dyDescent="0.3">
      <c r="A69" s="1"/>
    </row>
    <row r="70" spans="1:20" ht="15" customHeight="1" thickBot="1" x14ac:dyDescent="0.3">
      <c r="A70" s="81" t="s">
        <v>32</v>
      </c>
      <c r="B70" s="82"/>
      <c r="C70" s="82"/>
      <c r="D70" s="82"/>
      <c r="E70" s="82"/>
      <c r="F70" s="84">
        <f>SUM(F68+F62+F54+F46+F41)</f>
        <v>36653.96</v>
      </c>
      <c r="G70" s="84">
        <f>SUM(G68+G62+G54+G46+G41)</f>
        <v>107238.04</v>
      </c>
      <c r="H70" s="82"/>
      <c r="I70" s="84">
        <f>SUM(I68+I62+I54+I46+I41)</f>
        <v>41785.24</v>
      </c>
      <c r="J70" s="84">
        <f>SUM(J68+J62+J54+J46+J41)</f>
        <v>102106.76</v>
      </c>
      <c r="K70" s="82"/>
      <c r="L70" s="84">
        <f>SUM(L68+L62+L54+L46+L41)</f>
        <v>30285.920000000002</v>
      </c>
      <c r="M70" s="84">
        <f>SUM(M68+M62+M54+M46+M41)</f>
        <v>113606.07999999999</v>
      </c>
      <c r="N70" s="82"/>
      <c r="O70" s="83">
        <f>SUM(O68+O62+O54+O46+O41)</f>
        <v>33342.833215999999</v>
      </c>
      <c r="P70" s="83">
        <f>SUM(P68+P62+P54+P46+P41)</f>
        <v>110549.166784</v>
      </c>
      <c r="Q70" s="82"/>
      <c r="R70" s="84">
        <f>SUM(R68+R62+R54+R46+R41)</f>
        <v>41999.236719999994</v>
      </c>
      <c r="S70" s="84">
        <f>SUM(S68+S62+S54+S46+S41)</f>
        <v>101892.76328000001</v>
      </c>
    </row>
    <row r="71" spans="1:20" ht="15" customHeight="1" x14ac:dyDescent="0.25">
      <c r="O71" s="119"/>
      <c r="P71" s="119"/>
    </row>
    <row r="72" spans="1:20" ht="15" customHeight="1" x14ac:dyDescent="0.25"/>
    <row r="73" spans="1:20" ht="15" customHeight="1" x14ac:dyDescent="0.25"/>
    <row r="74" spans="1:20" ht="15" customHeight="1" x14ac:dyDescent="0.25"/>
    <row r="75" spans="1:20" ht="15" customHeight="1" x14ac:dyDescent="0.25"/>
    <row r="76" spans="1:20" ht="15" customHeight="1" x14ac:dyDescent="0.25"/>
    <row r="77" spans="1:20" ht="15" customHeight="1" x14ac:dyDescent="0.25"/>
    <row r="78" spans="1:20" ht="15" customHeight="1" x14ac:dyDescent="0.25"/>
    <row r="79" spans="1:20" ht="15" customHeight="1" x14ac:dyDescent="0.25"/>
    <row r="80" spans="1:2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</sheetData>
  <mergeCells count="21">
    <mergeCell ref="Q1:S1"/>
    <mergeCell ref="A3:S3"/>
    <mergeCell ref="A42:S42"/>
    <mergeCell ref="A55:S55"/>
    <mergeCell ref="N1:P1"/>
    <mergeCell ref="A47:P47"/>
    <mergeCell ref="A64:A67"/>
    <mergeCell ref="E1:G1"/>
    <mergeCell ref="H1:J1"/>
    <mergeCell ref="A43:A45"/>
    <mergeCell ref="A48:A50"/>
    <mergeCell ref="A51:A53"/>
    <mergeCell ref="A4:A7"/>
    <mergeCell ref="A8:A9"/>
    <mergeCell ref="A63:M63"/>
    <mergeCell ref="A10:A34"/>
    <mergeCell ref="A35:A40"/>
    <mergeCell ref="B1:D1"/>
    <mergeCell ref="A1:A2"/>
    <mergeCell ref="A56:A61"/>
    <mergeCell ref="K1:M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abSelected="1" zoomScale="70" zoomScaleNormal="70" workbookViewId="0">
      <pane ySplit="2" topLeftCell="A3" activePane="bottomLeft" state="frozen"/>
      <selection pane="bottomLeft" activeCell="J85" sqref="J85"/>
    </sheetView>
  </sheetViews>
  <sheetFormatPr defaultRowHeight="15" x14ac:dyDescent="0.25"/>
  <cols>
    <col min="1" max="1" width="20.7109375" style="1" customWidth="1"/>
    <col min="2" max="49" width="15.7109375" style="18" customWidth="1"/>
    <col min="50" max="16384" width="9.140625" style="18"/>
  </cols>
  <sheetData>
    <row r="1" spans="1:19" ht="15.75" thickBot="1" x14ac:dyDescent="0.3">
      <c r="A1" s="318" t="s">
        <v>0</v>
      </c>
      <c r="B1" s="262" t="s">
        <v>98</v>
      </c>
      <c r="C1" s="263"/>
      <c r="D1" s="264"/>
      <c r="E1" s="256">
        <v>43089</v>
      </c>
      <c r="F1" s="257"/>
      <c r="G1" s="258"/>
      <c r="H1" s="256">
        <v>43453</v>
      </c>
      <c r="I1" s="257"/>
      <c r="J1" s="258"/>
      <c r="K1" s="256">
        <v>43635</v>
      </c>
      <c r="L1" s="257"/>
      <c r="M1" s="258"/>
      <c r="N1" s="253">
        <v>43726</v>
      </c>
      <c r="O1" s="254"/>
      <c r="P1" s="255"/>
      <c r="Q1" s="253">
        <v>43817</v>
      </c>
      <c r="R1" s="254"/>
      <c r="S1" s="255"/>
    </row>
    <row r="2" spans="1:19" ht="45.75" thickBot="1" x14ac:dyDescent="0.3">
      <c r="A2" s="319"/>
      <c r="B2" s="87" t="s">
        <v>1</v>
      </c>
      <c r="C2" s="128" t="s">
        <v>3</v>
      </c>
      <c r="D2" s="51" t="s">
        <v>34</v>
      </c>
      <c r="E2" s="37" t="s">
        <v>4</v>
      </c>
      <c r="F2" s="59" t="s">
        <v>5</v>
      </c>
      <c r="G2" s="163" t="s">
        <v>61</v>
      </c>
      <c r="H2" s="22" t="s">
        <v>4</v>
      </c>
      <c r="I2" s="52" t="s">
        <v>5</v>
      </c>
      <c r="J2" s="163" t="s">
        <v>61</v>
      </c>
      <c r="K2" s="22" t="s">
        <v>4</v>
      </c>
      <c r="L2" s="52" t="s">
        <v>5</v>
      </c>
      <c r="M2" s="163" t="s">
        <v>61</v>
      </c>
      <c r="N2" s="22" t="s">
        <v>4</v>
      </c>
      <c r="O2" s="52" t="s">
        <v>5</v>
      </c>
      <c r="P2" s="163" t="s">
        <v>61</v>
      </c>
      <c r="Q2" s="22" t="s">
        <v>4</v>
      </c>
      <c r="R2" s="52" t="s">
        <v>5</v>
      </c>
      <c r="S2" s="163" t="s">
        <v>61</v>
      </c>
    </row>
    <row r="3" spans="1:19" ht="15.75" thickBot="1" x14ac:dyDescent="0.3">
      <c r="A3" s="315" t="s">
        <v>100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7"/>
    </row>
    <row r="4" spans="1:19" ht="15.75" thickBot="1" x14ac:dyDescent="0.3">
      <c r="A4" s="262" t="s">
        <v>65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4"/>
    </row>
    <row r="5" spans="1:19" x14ac:dyDescent="0.25">
      <c r="A5" s="301" t="s">
        <v>66</v>
      </c>
      <c r="B5" s="61" t="s">
        <v>67</v>
      </c>
      <c r="C5" s="232">
        <v>10</v>
      </c>
      <c r="D5" s="61"/>
      <c r="E5" s="164" t="s">
        <v>68</v>
      </c>
      <c r="F5" s="61">
        <v>0</v>
      </c>
      <c r="G5" s="54"/>
      <c r="H5" s="164">
        <v>49.69</v>
      </c>
      <c r="I5" s="53">
        <f>C5*H5*0.98</f>
        <v>486.96199999999999</v>
      </c>
      <c r="J5" s="54"/>
      <c r="K5" s="164">
        <v>50</v>
      </c>
      <c r="L5" s="53">
        <f>C5*K5*0.98</f>
        <v>490</v>
      </c>
      <c r="M5" s="54"/>
      <c r="N5" s="164">
        <v>50.015000000000001</v>
      </c>
      <c r="O5" s="53">
        <f>C5*N5*0.98</f>
        <v>490.14699999999999</v>
      </c>
      <c r="P5" s="54"/>
      <c r="Q5" s="164">
        <v>54.162100000000002</v>
      </c>
      <c r="R5" s="53">
        <f>C5*Q5*0.98</f>
        <v>530.78858000000002</v>
      </c>
      <c r="S5" s="54"/>
    </row>
    <row r="6" spans="1:19" ht="15.75" thickBot="1" x14ac:dyDescent="0.3">
      <c r="A6" s="300"/>
      <c r="B6" s="62" t="s">
        <v>69</v>
      </c>
      <c r="C6" s="233">
        <v>10</v>
      </c>
      <c r="D6" s="62"/>
      <c r="E6" s="165" t="s">
        <v>68</v>
      </c>
      <c r="F6" s="62">
        <v>0</v>
      </c>
      <c r="G6" s="55"/>
      <c r="H6" s="165">
        <v>62.8</v>
      </c>
      <c r="I6" s="60">
        <f>C6*H6*0.98</f>
        <v>615.43999999999994</v>
      </c>
      <c r="J6" s="55"/>
      <c r="K6" s="165">
        <v>47</v>
      </c>
      <c r="L6" s="60">
        <f>C6*K6*0.98</f>
        <v>460.59999999999997</v>
      </c>
      <c r="M6" s="55"/>
      <c r="N6" s="165">
        <v>47.014099999999999</v>
      </c>
      <c r="O6" s="60">
        <f>C6*N6*0.98</f>
        <v>460.73817999999994</v>
      </c>
      <c r="P6" s="55"/>
      <c r="Q6" s="165">
        <v>60.915999999999997</v>
      </c>
      <c r="R6" s="60">
        <f>C6*Q6*0.98</f>
        <v>596.97679999999991</v>
      </c>
      <c r="S6" s="55"/>
    </row>
    <row r="7" spans="1:19" ht="15.75" thickBot="1" x14ac:dyDescent="0.3">
      <c r="A7" s="220" t="s">
        <v>6</v>
      </c>
      <c r="B7" s="217"/>
      <c r="C7" s="217"/>
      <c r="D7" s="75">
        <v>25752.799999999999</v>
      </c>
      <c r="E7" s="217"/>
      <c r="F7" s="75">
        <f>SUM(F5:F6)</f>
        <v>0</v>
      </c>
      <c r="G7" s="75">
        <f>SUM(G5:G6)</f>
        <v>0</v>
      </c>
      <c r="H7" s="218"/>
      <c r="I7" s="75">
        <f>SUM(I5:I6)</f>
        <v>1102.402</v>
      </c>
      <c r="J7" s="75">
        <f>D7-I7</f>
        <v>24650.398000000001</v>
      </c>
      <c r="K7" s="218"/>
      <c r="L7" s="75">
        <f>SUM(L5:L6)</f>
        <v>950.59999999999991</v>
      </c>
      <c r="M7" s="75">
        <f>D7-L7</f>
        <v>24802.2</v>
      </c>
      <c r="N7" s="218"/>
      <c r="O7" s="75">
        <f>SUM(O5:O6)</f>
        <v>950.88517999999999</v>
      </c>
      <c r="P7" s="75">
        <f>D7-O7</f>
        <v>24801.914819999998</v>
      </c>
      <c r="Q7" s="218"/>
      <c r="R7" s="75">
        <f>SUM(R5:R6)</f>
        <v>1127.7653799999998</v>
      </c>
      <c r="S7" s="75">
        <f>D7-R7</f>
        <v>24625.034619999999</v>
      </c>
    </row>
    <row r="8" spans="1:19" ht="15.75" thickBot="1" x14ac:dyDescent="0.3">
      <c r="A8" s="312" t="s">
        <v>70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4"/>
    </row>
    <row r="9" spans="1:19" ht="15" customHeight="1" x14ac:dyDescent="0.25">
      <c r="A9" s="301" t="s">
        <v>71</v>
      </c>
      <c r="B9" s="61">
        <v>716</v>
      </c>
      <c r="C9" s="232">
        <v>10</v>
      </c>
      <c r="D9" s="61"/>
      <c r="E9" s="164">
        <v>25.09</v>
      </c>
      <c r="F9" s="56">
        <f>C9*E9*0.98</f>
        <v>245.88200000000001</v>
      </c>
      <c r="G9" s="57"/>
      <c r="H9" s="166">
        <v>27.24</v>
      </c>
      <c r="I9" s="56">
        <f>C9*H9*0.98</f>
        <v>266.952</v>
      </c>
      <c r="J9" s="54"/>
      <c r="K9" s="166">
        <v>17.07</v>
      </c>
      <c r="L9" s="56">
        <f>C9*K9*0.98</f>
        <v>167.28599999999997</v>
      </c>
      <c r="M9" s="54"/>
      <c r="N9" s="166">
        <v>17.05293</v>
      </c>
      <c r="O9" s="56">
        <f t="shared" ref="O9:O10" si="0">C9*N9*0.98</f>
        <v>167.11871400000001</v>
      </c>
      <c r="P9" s="54"/>
      <c r="Q9" s="166">
        <v>29.691600000000001</v>
      </c>
      <c r="R9" s="56">
        <f t="shared" ref="R9:R10" si="1">C9*Q9*0.98</f>
        <v>290.97767999999996</v>
      </c>
      <c r="S9" s="54"/>
    </row>
    <row r="10" spans="1:19" ht="15.75" thickBot="1" x14ac:dyDescent="0.3">
      <c r="A10" s="300"/>
      <c r="B10" s="62">
        <v>817</v>
      </c>
      <c r="C10" s="233">
        <v>10</v>
      </c>
      <c r="D10" s="62"/>
      <c r="E10" s="165">
        <v>40</v>
      </c>
      <c r="F10" s="58">
        <f>C10*E10*0.98</f>
        <v>392</v>
      </c>
      <c r="G10" s="221"/>
      <c r="H10" s="167">
        <v>40.72</v>
      </c>
      <c r="I10" s="58">
        <f>C10*H10*0.98</f>
        <v>399.05599999999998</v>
      </c>
      <c r="J10" s="55"/>
      <c r="K10" s="167">
        <v>16.8</v>
      </c>
      <c r="L10" s="58">
        <f>C10*K10*0.98</f>
        <v>164.64</v>
      </c>
      <c r="M10" s="55"/>
      <c r="N10" s="167">
        <v>17.136000000000003</v>
      </c>
      <c r="O10" s="58">
        <f t="shared" si="0"/>
        <v>167.93280000000001</v>
      </c>
      <c r="P10" s="55"/>
      <c r="Q10" s="167">
        <v>39.498399999999997</v>
      </c>
      <c r="R10" s="58">
        <f t="shared" si="1"/>
        <v>387.08431999999999</v>
      </c>
      <c r="S10" s="55"/>
    </row>
    <row r="11" spans="1:19" ht="15.75" thickBot="1" x14ac:dyDescent="0.3">
      <c r="A11" s="220" t="s">
        <v>6</v>
      </c>
      <c r="B11" s="217"/>
      <c r="C11" s="217"/>
      <c r="D11" s="75">
        <v>4250</v>
      </c>
      <c r="E11" s="217"/>
      <c r="F11" s="80">
        <f>SUM(F9:F10)</f>
        <v>637.88200000000006</v>
      </c>
      <c r="G11" s="80">
        <f>D11-F11</f>
        <v>3612.1179999999999</v>
      </c>
      <c r="H11" s="218"/>
      <c r="I11" s="80">
        <f>SUM(I9:I10)</f>
        <v>666.00800000000004</v>
      </c>
      <c r="J11" s="80">
        <f>D11-I11</f>
        <v>3583.9920000000002</v>
      </c>
      <c r="K11" s="218"/>
      <c r="L11" s="80">
        <f>SUM(L9:L10)</f>
        <v>331.92599999999993</v>
      </c>
      <c r="M11" s="80">
        <f>D11-L11</f>
        <v>3918.0740000000001</v>
      </c>
      <c r="N11" s="218"/>
      <c r="O11" s="80">
        <f>SUM(O9:O10)</f>
        <v>335.051514</v>
      </c>
      <c r="P11" s="80">
        <f>D11-O11</f>
        <v>3914.9484860000002</v>
      </c>
      <c r="Q11" s="218"/>
      <c r="R11" s="80">
        <f>SUM(R9:R10)</f>
        <v>678.0619999999999</v>
      </c>
      <c r="S11" s="80">
        <f>D11-R11</f>
        <v>3571.9380000000001</v>
      </c>
    </row>
    <row r="12" spans="1:19" ht="15.75" thickBot="1" x14ac:dyDescent="0.3">
      <c r="A12" s="312" t="s">
        <v>72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4"/>
    </row>
    <row r="13" spans="1:19" ht="15" customHeight="1" x14ac:dyDescent="0.25">
      <c r="A13" s="301" t="s">
        <v>71</v>
      </c>
      <c r="B13" s="61">
        <v>207</v>
      </c>
      <c r="C13" s="232">
        <v>10</v>
      </c>
      <c r="D13" s="61"/>
      <c r="E13" s="302" t="s">
        <v>73</v>
      </c>
      <c r="F13" s="303"/>
      <c r="G13" s="303"/>
      <c r="H13" s="164">
        <v>12.14</v>
      </c>
      <c r="I13" s="53">
        <f>C13*H13*0.98</f>
        <v>118.97200000000001</v>
      </c>
      <c r="J13" s="54"/>
      <c r="K13" s="164">
        <v>18.63</v>
      </c>
      <c r="L13" s="53">
        <f>C13*K13*0.98</f>
        <v>182.57399999999998</v>
      </c>
      <c r="M13" s="54"/>
      <c r="N13" s="164">
        <v>18.635589</v>
      </c>
      <c r="O13" s="53">
        <f t="shared" ref="O13:O14" si="2">C13*N13*0.98</f>
        <v>182.62877219999999</v>
      </c>
      <c r="P13" s="54"/>
      <c r="Q13" s="164">
        <v>13.232600000000001</v>
      </c>
      <c r="R13" s="53">
        <f t="shared" ref="R13:R14" si="3">C13*Q13*0.98</f>
        <v>129.67948000000001</v>
      </c>
      <c r="S13" s="54"/>
    </row>
    <row r="14" spans="1:19" ht="15.75" thickBot="1" x14ac:dyDescent="0.3">
      <c r="A14" s="300"/>
      <c r="B14" s="62">
        <v>826</v>
      </c>
      <c r="C14" s="233">
        <v>10</v>
      </c>
      <c r="D14" s="62"/>
      <c r="E14" s="305"/>
      <c r="F14" s="306"/>
      <c r="G14" s="306"/>
      <c r="H14" s="165">
        <v>20.09</v>
      </c>
      <c r="I14" s="60">
        <f>C14*H14*0.98</f>
        <v>196.88200000000001</v>
      </c>
      <c r="J14" s="55"/>
      <c r="K14" s="165">
        <v>0</v>
      </c>
      <c r="L14" s="60">
        <f>C14*K14*0.98</f>
        <v>0</v>
      </c>
      <c r="M14" s="55"/>
      <c r="N14" s="165">
        <v>0</v>
      </c>
      <c r="O14" s="60">
        <f t="shared" si="2"/>
        <v>0</v>
      </c>
      <c r="P14" s="55"/>
      <c r="Q14" s="165">
        <v>19.487299999999998</v>
      </c>
      <c r="R14" s="60">
        <f t="shared" si="3"/>
        <v>190.97554</v>
      </c>
      <c r="S14" s="55"/>
    </row>
    <row r="15" spans="1:19" ht="15.75" thickBot="1" x14ac:dyDescent="0.3">
      <c r="A15" s="220" t="s">
        <v>6</v>
      </c>
      <c r="B15" s="217"/>
      <c r="C15" s="217"/>
      <c r="D15" s="75">
        <v>4900</v>
      </c>
      <c r="E15" s="217"/>
      <c r="F15" s="75">
        <f>SUM(E13)</f>
        <v>0</v>
      </c>
      <c r="G15" s="75">
        <f>SUM(E13)</f>
        <v>0</v>
      </c>
      <c r="H15" s="218"/>
      <c r="I15" s="75">
        <f>SUM(I13:I14)</f>
        <v>315.85400000000004</v>
      </c>
      <c r="J15" s="75">
        <f>D15-I15</f>
        <v>4584.1459999999997</v>
      </c>
      <c r="K15" s="218"/>
      <c r="L15" s="75">
        <f>SUM(L13:L14)</f>
        <v>182.57399999999998</v>
      </c>
      <c r="M15" s="75">
        <f>D15-L15</f>
        <v>4717.4260000000004</v>
      </c>
      <c r="N15" s="218"/>
      <c r="O15" s="75">
        <f>SUM(O13:O14)</f>
        <v>182.62877219999999</v>
      </c>
      <c r="P15" s="75">
        <f>D15-O15</f>
        <v>4717.3712278000003</v>
      </c>
      <c r="Q15" s="218"/>
      <c r="R15" s="75">
        <f>SUM(R13:R14)</f>
        <v>320.65502000000004</v>
      </c>
      <c r="S15" s="75">
        <f>D15-R15</f>
        <v>4579.3449799999999</v>
      </c>
    </row>
    <row r="16" spans="1:19" ht="15.75" thickBot="1" x14ac:dyDescent="0.3">
      <c r="A16" s="312" t="s">
        <v>74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4"/>
    </row>
    <row r="17" spans="1:19" x14ac:dyDescent="0.25">
      <c r="A17" s="301" t="s">
        <v>97</v>
      </c>
      <c r="B17" s="61" t="s">
        <v>75</v>
      </c>
      <c r="C17" s="232">
        <v>10</v>
      </c>
      <c r="D17" s="61"/>
      <c r="E17" s="125">
        <v>13.47</v>
      </c>
      <c r="F17" s="53">
        <f>C17*E17*0.98</f>
        <v>132.006</v>
      </c>
      <c r="G17" s="222"/>
      <c r="H17" s="164">
        <v>23.45</v>
      </c>
      <c r="I17" s="53">
        <f>C17*H17*0.98</f>
        <v>229.81</v>
      </c>
      <c r="J17" s="54"/>
      <c r="K17" s="125">
        <v>35.92</v>
      </c>
      <c r="L17" s="121">
        <f>C17*K17*0.98</f>
        <v>352.01600000000002</v>
      </c>
      <c r="M17" s="54"/>
      <c r="N17" s="125">
        <v>35.884080000000004</v>
      </c>
      <c r="O17" s="121">
        <f t="shared" ref="O17:O18" si="4">C17*N17*0.98</f>
        <v>351.66398400000003</v>
      </c>
      <c r="P17" s="54"/>
      <c r="Q17" s="164">
        <v>25.560500000000001</v>
      </c>
      <c r="R17" s="53">
        <f t="shared" ref="R17:R18" si="5">C17*Q17*0.98</f>
        <v>250.49290000000002</v>
      </c>
      <c r="S17" s="54"/>
    </row>
    <row r="18" spans="1:19" ht="15.75" thickBot="1" x14ac:dyDescent="0.3">
      <c r="A18" s="300"/>
      <c r="B18" s="62" t="s">
        <v>76</v>
      </c>
      <c r="C18" s="233">
        <v>10</v>
      </c>
      <c r="D18" s="62"/>
      <c r="E18" s="124">
        <v>18.12</v>
      </c>
      <c r="F18" s="60">
        <f>C18*E18*0.98</f>
        <v>177.57600000000002</v>
      </c>
      <c r="G18" s="161"/>
      <c r="H18" s="165">
        <v>20.29</v>
      </c>
      <c r="I18" s="60">
        <f>C18*H18*0.98</f>
        <v>198.84199999999998</v>
      </c>
      <c r="J18" s="55"/>
      <c r="K18" s="124">
        <v>42.45</v>
      </c>
      <c r="L18" s="120">
        <f>C18*K18*0.98</f>
        <v>416.01</v>
      </c>
      <c r="M18" s="55"/>
      <c r="N18" s="124">
        <v>42.407550000000001</v>
      </c>
      <c r="O18" s="120">
        <f t="shared" si="4"/>
        <v>415.59399000000002</v>
      </c>
      <c r="P18" s="55"/>
      <c r="Q18" s="165">
        <v>19.6813</v>
      </c>
      <c r="R18" s="60">
        <f t="shared" si="5"/>
        <v>192.87673999999998</v>
      </c>
      <c r="S18" s="55"/>
    </row>
    <row r="19" spans="1:19" ht="15.75" thickBot="1" x14ac:dyDescent="0.3">
      <c r="A19" s="220" t="s">
        <v>6</v>
      </c>
      <c r="B19" s="217"/>
      <c r="C19" s="217"/>
      <c r="D19" s="75">
        <v>5837</v>
      </c>
      <c r="E19" s="217"/>
      <c r="F19" s="75">
        <f>SUM(F17:F18)</f>
        <v>309.58199999999999</v>
      </c>
      <c r="G19" s="75">
        <f>D19-F19</f>
        <v>5527.4179999999997</v>
      </c>
      <c r="H19" s="218"/>
      <c r="I19" s="75">
        <f>SUM(I17:I18)</f>
        <v>428.65199999999999</v>
      </c>
      <c r="J19" s="75">
        <f>D19-I19</f>
        <v>5408.348</v>
      </c>
      <c r="K19" s="218"/>
      <c r="L19" s="75">
        <f>SUM(L17:L18)</f>
        <v>768.02600000000007</v>
      </c>
      <c r="M19" s="75">
        <f>D19-L19</f>
        <v>5068.9740000000002</v>
      </c>
      <c r="N19" s="218"/>
      <c r="O19" s="75">
        <f>SUM(O17:O18)</f>
        <v>767.2579740000001</v>
      </c>
      <c r="P19" s="75">
        <f>D19-O19</f>
        <v>5069.7420259999999</v>
      </c>
      <c r="Q19" s="218"/>
      <c r="R19" s="75">
        <f>SUM(R17:R18)</f>
        <v>443.36964</v>
      </c>
      <c r="S19" s="75">
        <f>D19-R19</f>
        <v>5393.6303600000001</v>
      </c>
    </row>
    <row r="20" spans="1:19" ht="15.75" thickBot="1" x14ac:dyDescent="0.3">
      <c r="A20" s="312" t="s">
        <v>77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4"/>
    </row>
    <row r="21" spans="1:19" x14ac:dyDescent="0.25">
      <c r="A21" s="299" t="s">
        <v>78</v>
      </c>
      <c r="B21" s="223">
        <v>115</v>
      </c>
      <c r="C21" s="234">
        <v>10</v>
      </c>
      <c r="D21" s="223"/>
      <c r="E21" s="224">
        <v>69.900000000000006</v>
      </c>
      <c r="F21" s="222">
        <f>C21*E21*0.98</f>
        <v>685.02</v>
      </c>
      <c r="G21" s="54"/>
      <c r="H21" s="164">
        <v>73.599999999999994</v>
      </c>
      <c r="I21" s="53">
        <f>C21*H21*0.98</f>
        <v>721.28</v>
      </c>
      <c r="J21" s="54"/>
      <c r="K21" s="164">
        <v>84.6</v>
      </c>
      <c r="L21" s="53">
        <f>C21*K21*0.98</f>
        <v>829.08</v>
      </c>
      <c r="M21" s="54"/>
      <c r="N21" s="164">
        <v>86.292000000000002</v>
      </c>
      <c r="O21" s="53">
        <f t="shared" ref="O21:O24" si="6">C21*N21*0.98</f>
        <v>845.66160000000002</v>
      </c>
      <c r="P21" s="54"/>
      <c r="Q21" s="164">
        <v>80.224000000000004</v>
      </c>
      <c r="R21" s="53">
        <f t="shared" ref="R21:R24" si="7">C21*Q21*0.98</f>
        <v>786.1952</v>
      </c>
      <c r="S21" s="54"/>
    </row>
    <row r="22" spans="1:19" x14ac:dyDescent="0.25">
      <c r="A22" s="299"/>
      <c r="B22" s="223">
        <v>215</v>
      </c>
      <c r="C22" s="234">
        <v>10</v>
      </c>
      <c r="D22" s="223"/>
      <c r="E22" s="224">
        <v>112.6</v>
      </c>
      <c r="F22" s="225">
        <f>C22*E22*0.98</f>
        <v>1103.48</v>
      </c>
      <c r="G22" s="122"/>
      <c r="H22" s="168">
        <v>109.7</v>
      </c>
      <c r="I22" s="123">
        <f>C22*H22*0.98</f>
        <v>1075.06</v>
      </c>
      <c r="J22" s="122"/>
      <c r="K22" s="168">
        <v>38.9</v>
      </c>
      <c r="L22" s="123">
        <f>C22*K22*0.98</f>
        <v>381.21999999999997</v>
      </c>
      <c r="M22" s="122"/>
      <c r="N22" s="168">
        <v>39.677999999999997</v>
      </c>
      <c r="O22" s="123">
        <f t="shared" si="6"/>
        <v>388.84439999999995</v>
      </c>
      <c r="P22" s="122"/>
      <c r="Q22" s="168">
        <v>106.40900000000001</v>
      </c>
      <c r="R22" s="123">
        <f t="shared" si="7"/>
        <v>1042.8082000000002</v>
      </c>
      <c r="S22" s="122"/>
    </row>
    <row r="23" spans="1:19" x14ac:dyDescent="0.25">
      <c r="A23" s="299"/>
      <c r="B23" s="223">
        <v>309</v>
      </c>
      <c r="C23" s="234">
        <v>10</v>
      </c>
      <c r="D23" s="223"/>
      <c r="E23" s="224">
        <v>126.2</v>
      </c>
      <c r="F23" s="225">
        <f>C23*E23*0.98</f>
        <v>1236.76</v>
      </c>
      <c r="G23" s="122"/>
      <c r="H23" s="168">
        <v>126.9</v>
      </c>
      <c r="I23" s="123">
        <f>C23*H23*0.98</f>
        <v>1243.6199999999999</v>
      </c>
      <c r="J23" s="122"/>
      <c r="K23" s="168">
        <v>87.5</v>
      </c>
      <c r="L23" s="123">
        <f>C23*K23*0.98</f>
        <v>857.5</v>
      </c>
      <c r="M23" s="122"/>
      <c r="N23" s="168">
        <v>89.25</v>
      </c>
      <c r="O23" s="123">
        <f t="shared" si="6"/>
        <v>874.65</v>
      </c>
      <c r="P23" s="122"/>
      <c r="Q23" s="168">
        <v>138.32100000000003</v>
      </c>
      <c r="R23" s="123">
        <f t="shared" si="7"/>
        <v>1355.5458000000003</v>
      </c>
      <c r="S23" s="122"/>
    </row>
    <row r="24" spans="1:19" ht="15.75" thickBot="1" x14ac:dyDescent="0.3">
      <c r="A24" s="300"/>
      <c r="B24" s="62">
        <v>416</v>
      </c>
      <c r="C24" s="233">
        <v>10</v>
      </c>
      <c r="D24" s="62"/>
      <c r="E24" s="124">
        <v>77.099999999999994</v>
      </c>
      <c r="F24" s="161">
        <f>C24*E24*0.98</f>
        <v>755.58</v>
      </c>
      <c r="G24" s="55"/>
      <c r="H24" s="165">
        <v>80.2</v>
      </c>
      <c r="I24" s="60">
        <f>C24*H24*0.98</f>
        <v>785.96</v>
      </c>
      <c r="J24" s="55"/>
      <c r="K24" s="165">
        <v>117.7</v>
      </c>
      <c r="L24" s="60">
        <f>C24*K24*0.98</f>
        <v>1153.46</v>
      </c>
      <c r="M24" s="55"/>
      <c r="N24" s="165">
        <v>120.054</v>
      </c>
      <c r="O24" s="60">
        <f t="shared" si="6"/>
        <v>1176.5291999999999</v>
      </c>
      <c r="P24" s="55"/>
      <c r="Q24" s="165">
        <v>77.793999999999997</v>
      </c>
      <c r="R24" s="60">
        <f t="shared" si="7"/>
        <v>762.38119999999992</v>
      </c>
      <c r="S24" s="55"/>
    </row>
    <row r="25" spans="1:19" ht="15.75" thickBot="1" x14ac:dyDescent="0.3">
      <c r="A25" s="226" t="s">
        <v>6</v>
      </c>
      <c r="B25" s="218"/>
      <c r="C25" s="218"/>
      <c r="D25" s="75">
        <v>15000</v>
      </c>
      <c r="E25" s="218"/>
      <c r="F25" s="75">
        <f>SUM(F21:F24)</f>
        <v>3780.84</v>
      </c>
      <c r="G25" s="75">
        <f>D25-F25</f>
        <v>11219.16</v>
      </c>
      <c r="H25" s="218"/>
      <c r="I25" s="75">
        <f>SUM(I21:I24)</f>
        <v>3825.92</v>
      </c>
      <c r="J25" s="75">
        <f>D25-I25</f>
        <v>11174.08</v>
      </c>
      <c r="K25" s="218"/>
      <c r="L25" s="75">
        <f>SUM(L21:L24)</f>
        <v>3221.26</v>
      </c>
      <c r="M25" s="75">
        <f>D25-L25</f>
        <v>11778.74</v>
      </c>
      <c r="N25" s="218"/>
      <c r="O25" s="75">
        <f>SUM(O21:O24)</f>
        <v>3285.6851999999999</v>
      </c>
      <c r="P25" s="75">
        <f>D25-O25</f>
        <v>11714.3148</v>
      </c>
      <c r="Q25" s="218"/>
      <c r="R25" s="75">
        <f>SUM(R21:R24)</f>
        <v>3946.9304000000002</v>
      </c>
      <c r="S25" s="75">
        <f>D25-R25</f>
        <v>11053.069599999999</v>
      </c>
    </row>
    <row r="26" spans="1:19" ht="15.75" thickBot="1" x14ac:dyDescent="0.3">
      <c r="A26" s="312" t="s">
        <v>79</v>
      </c>
      <c r="B26" s="313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4"/>
    </row>
    <row r="27" spans="1:19" ht="24.95" customHeight="1" x14ac:dyDescent="0.25">
      <c r="A27" s="301" t="s">
        <v>80</v>
      </c>
      <c r="B27" s="61">
        <v>30</v>
      </c>
      <c r="C27" s="232">
        <v>10</v>
      </c>
      <c r="D27" s="61"/>
      <c r="E27" s="302" t="s">
        <v>73</v>
      </c>
      <c r="F27" s="303"/>
      <c r="G27" s="304"/>
      <c r="H27" s="164"/>
      <c r="I27" s="53">
        <v>33.74</v>
      </c>
      <c r="J27" s="54"/>
      <c r="K27" s="125">
        <v>2.34</v>
      </c>
      <c r="L27" s="121">
        <f>C27*K27*0.98</f>
        <v>22.931999999999999</v>
      </c>
      <c r="M27" s="54"/>
      <c r="N27" s="125">
        <v>2.3407019999999998</v>
      </c>
      <c r="O27" s="121">
        <f t="shared" ref="O27:O28" si="8">C27*N27*0.98</f>
        <v>22.9388796</v>
      </c>
      <c r="P27" s="54"/>
      <c r="Q27" s="164"/>
      <c r="R27" s="53">
        <f t="shared" ref="R27:R28" si="9">C27*Q27*0.98</f>
        <v>0</v>
      </c>
      <c r="S27" s="54"/>
    </row>
    <row r="28" spans="1:19" ht="24.95" customHeight="1" thickBot="1" x14ac:dyDescent="0.3">
      <c r="A28" s="300"/>
      <c r="B28" s="62">
        <v>33</v>
      </c>
      <c r="C28" s="233">
        <v>10</v>
      </c>
      <c r="D28" s="62"/>
      <c r="E28" s="305"/>
      <c r="F28" s="306"/>
      <c r="G28" s="307"/>
      <c r="H28" s="165"/>
      <c r="I28" s="60">
        <v>42.11</v>
      </c>
      <c r="J28" s="55"/>
      <c r="K28" s="124">
        <v>7.96</v>
      </c>
      <c r="L28" s="120">
        <f>C28*K28*0.98</f>
        <v>78.007999999999996</v>
      </c>
      <c r="M28" s="55"/>
      <c r="N28" s="124">
        <v>7.9520400000000002</v>
      </c>
      <c r="O28" s="120">
        <f t="shared" si="8"/>
        <v>77.929991999999999</v>
      </c>
      <c r="P28" s="55"/>
      <c r="Q28" s="165"/>
      <c r="R28" s="60">
        <f t="shared" si="9"/>
        <v>0</v>
      </c>
      <c r="S28" s="55"/>
    </row>
    <row r="29" spans="1:19" ht="15.75" thickBot="1" x14ac:dyDescent="0.3">
      <c r="A29" s="220" t="s">
        <v>6</v>
      </c>
      <c r="B29" s="217"/>
      <c r="C29" s="217"/>
      <c r="D29" s="75">
        <v>4185.0200000000004</v>
      </c>
      <c r="E29" s="217"/>
      <c r="F29" s="75">
        <f>SUM(E27)</f>
        <v>0</v>
      </c>
      <c r="G29" s="75">
        <f>SUM(E27)</f>
        <v>0</v>
      </c>
      <c r="H29" s="218"/>
      <c r="I29" s="75">
        <f>SUM(I27:I28)</f>
        <v>75.849999999999994</v>
      </c>
      <c r="J29" s="169">
        <f>D29-I29</f>
        <v>4109.17</v>
      </c>
      <c r="K29" s="218"/>
      <c r="L29" s="75">
        <f>SUM(L27:L28)</f>
        <v>100.94</v>
      </c>
      <c r="M29" s="169">
        <f>D29-L29</f>
        <v>4084.0800000000004</v>
      </c>
      <c r="N29" s="218"/>
      <c r="O29" s="75">
        <f>SUM(O27:O28)</f>
        <v>100.86887160000001</v>
      </c>
      <c r="P29" s="169">
        <f>D29-O29</f>
        <v>4084.1511284000003</v>
      </c>
      <c r="Q29" s="218"/>
      <c r="R29" s="75">
        <f>SUM(R27:R28)</f>
        <v>0</v>
      </c>
      <c r="S29" s="169">
        <f>D29-R29</f>
        <v>4185.0200000000004</v>
      </c>
    </row>
    <row r="30" spans="1:19" ht="15.75" thickBot="1" x14ac:dyDescent="0.3">
      <c r="A30" s="312" t="s">
        <v>81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4"/>
    </row>
    <row r="31" spans="1:19" x14ac:dyDescent="0.25">
      <c r="A31" s="301" t="s">
        <v>82</v>
      </c>
      <c r="B31" s="61" t="s">
        <v>83</v>
      </c>
      <c r="C31" s="232">
        <v>20</v>
      </c>
      <c r="D31" s="61"/>
      <c r="E31" s="302" t="s">
        <v>73</v>
      </c>
      <c r="F31" s="303"/>
      <c r="G31" s="304"/>
      <c r="H31" s="164">
        <v>6.52</v>
      </c>
      <c r="I31" s="61">
        <f>C31*H31*0.98</f>
        <v>127.79199999999997</v>
      </c>
      <c r="J31" s="54"/>
      <c r="K31" s="164">
        <v>30.08</v>
      </c>
      <c r="L31" s="61">
        <f>C31*K31*0.98</f>
        <v>589.56799999999987</v>
      </c>
      <c r="M31" s="54"/>
      <c r="N31" s="164">
        <v>29.177599999999998</v>
      </c>
      <c r="O31" s="61">
        <f t="shared" ref="O31:O32" si="10">C31*N31*0.98</f>
        <v>571.88095999999985</v>
      </c>
      <c r="P31" s="54"/>
      <c r="Q31" s="164">
        <v>27.1068</v>
      </c>
      <c r="R31" s="61">
        <f t="shared" ref="R31:R32" si="11">C31*Q31*0.98</f>
        <v>531.29327999999998</v>
      </c>
      <c r="S31" s="54"/>
    </row>
    <row r="32" spans="1:19" ht="15.75" thickBot="1" x14ac:dyDescent="0.3">
      <c r="A32" s="300"/>
      <c r="B32" s="62" t="s">
        <v>84</v>
      </c>
      <c r="C32" s="233">
        <v>20</v>
      </c>
      <c r="D32" s="62"/>
      <c r="E32" s="305"/>
      <c r="F32" s="306"/>
      <c r="G32" s="307"/>
      <c r="H32" s="165">
        <v>10.23</v>
      </c>
      <c r="I32" s="62">
        <f>C32*H32*0.98</f>
        <v>200.50800000000001</v>
      </c>
      <c r="J32" s="55"/>
      <c r="K32" s="165">
        <v>32.08</v>
      </c>
      <c r="L32" s="62">
        <f>C32*K32*0.98</f>
        <v>628.76799999999992</v>
      </c>
      <c r="M32" s="55"/>
      <c r="N32" s="165">
        <v>31.117599999999996</v>
      </c>
      <c r="O32" s="62">
        <f t="shared" si="10"/>
        <v>609.90495999999985</v>
      </c>
      <c r="P32" s="55"/>
      <c r="Q32" s="165">
        <v>39.923099999999998</v>
      </c>
      <c r="R32" s="62">
        <f t="shared" si="11"/>
        <v>782.49275999999998</v>
      </c>
      <c r="S32" s="55"/>
    </row>
    <row r="33" spans="1:19" ht="15.75" thickBot="1" x14ac:dyDescent="0.3">
      <c r="A33" s="220" t="s">
        <v>6</v>
      </c>
      <c r="B33" s="217"/>
      <c r="C33" s="217"/>
      <c r="D33" s="75">
        <v>17000</v>
      </c>
      <c r="E33" s="217"/>
      <c r="F33" s="75">
        <f>SUM(E31)</f>
        <v>0</v>
      </c>
      <c r="G33" s="75">
        <f>SUM(E31)</f>
        <v>0</v>
      </c>
      <c r="H33" s="218"/>
      <c r="I33" s="75">
        <f>SUM(I31:I32)</f>
        <v>328.29999999999995</v>
      </c>
      <c r="J33" s="75">
        <f>D33-I33</f>
        <v>16671.7</v>
      </c>
      <c r="K33" s="218"/>
      <c r="L33" s="75">
        <f>SUM(L31:L32)</f>
        <v>1218.3359999999998</v>
      </c>
      <c r="M33" s="75">
        <f>D33-L33</f>
        <v>15781.664000000001</v>
      </c>
      <c r="N33" s="218"/>
      <c r="O33" s="75">
        <f>SUM(O31:O32)</f>
        <v>1181.7859199999998</v>
      </c>
      <c r="P33" s="75">
        <f>D33-O33</f>
        <v>15818.21408</v>
      </c>
      <c r="Q33" s="218"/>
      <c r="R33" s="75">
        <f>SUM(R31:R32)</f>
        <v>1313.78604</v>
      </c>
      <c r="S33" s="75">
        <f>D33-R33</f>
        <v>15686.213960000001</v>
      </c>
    </row>
    <row r="34" spans="1:19" ht="15.75" thickBot="1" x14ac:dyDescent="0.3">
      <c r="A34" s="312" t="s">
        <v>85</v>
      </c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4"/>
    </row>
    <row r="35" spans="1:19" ht="24.95" customHeight="1" x14ac:dyDescent="0.25">
      <c r="A35" s="301" t="s">
        <v>86</v>
      </c>
      <c r="B35" s="61" t="s">
        <v>87</v>
      </c>
      <c r="C35" s="232">
        <v>6</v>
      </c>
      <c r="D35" s="61"/>
      <c r="E35" s="302" t="s">
        <v>73</v>
      </c>
      <c r="F35" s="303"/>
      <c r="G35" s="304"/>
      <c r="H35" s="164">
        <v>13.52</v>
      </c>
      <c r="I35" s="53">
        <f>C35*H35*0.98</f>
        <v>79.497600000000006</v>
      </c>
      <c r="J35" s="54"/>
      <c r="K35" s="164">
        <v>49</v>
      </c>
      <c r="L35" s="53">
        <f>C35*K35*0.98</f>
        <v>288.12</v>
      </c>
      <c r="M35" s="54"/>
      <c r="N35" s="164">
        <v>49.014699999999998</v>
      </c>
      <c r="O35" s="53">
        <f t="shared" ref="O35:O36" si="12">C35*N35*0.98</f>
        <v>288.20643599999994</v>
      </c>
      <c r="P35" s="54"/>
      <c r="Q35" s="164">
        <v>25.636800000000001</v>
      </c>
      <c r="R35" s="53">
        <f t="shared" ref="R35:R36" si="13">C35*Q35*0.98</f>
        <v>150.74438400000003</v>
      </c>
      <c r="S35" s="54"/>
    </row>
    <row r="36" spans="1:19" ht="24.95" customHeight="1" thickBot="1" x14ac:dyDescent="0.3">
      <c r="A36" s="300"/>
      <c r="B36" s="62" t="s">
        <v>88</v>
      </c>
      <c r="C36" s="233">
        <v>6</v>
      </c>
      <c r="D36" s="62"/>
      <c r="E36" s="305"/>
      <c r="F36" s="306"/>
      <c r="G36" s="307"/>
      <c r="H36" s="165">
        <v>21.16</v>
      </c>
      <c r="I36" s="60">
        <f>C36*H36*0.98</f>
        <v>124.4208</v>
      </c>
      <c r="J36" s="55"/>
      <c r="K36" s="165">
        <v>0</v>
      </c>
      <c r="L36" s="60">
        <f>F36*K36*0.98</f>
        <v>0</v>
      </c>
      <c r="M36" s="55"/>
      <c r="N36" s="165">
        <v>0</v>
      </c>
      <c r="O36" s="60">
        <f t="shared" si="12"/>
        <v>0</v>
      </c>
      <c r="P36" s="55"/>
      <c r="Q36" s="165">
        <v>23.525200000000002</v>
      </c>
      <c r="R36" s="60">
        <f t="shared" si="13"/>
        <v>138.32817600000001</v>
      </c>
      <c r="S36" s="55"/>
    </row>
    <row r="37" spans="1:19" ht="15.75" thickBot="1" x14ac:dyDescent="0.3">
      <c r="A37" s="220" t="s">
        <v>6</v>
      </c>
      <c r="B37" s="217"/>
      <c r="C37" s="217"/>
      <c r="D37" s="75">
        <v>3600</v>
      </c>
      <c r="E37" s="217"/>
      <c r="F37" s="75">
        <f>SUM(E35)</f>
        <v>0</v>
      </c>
      <c r="G37" s="75">
        <f>SUM(E35)</f>
        <v>0</v>
      </c>
      <c r="H37" s="218"/>
      <c r="I37" s="75">
        <f>SUM(I35:I36)</f>
        <v>203.91840000000002</v>
      </c>
      <c r="J37" s="75">
        <f>D37-I37</f>
        <v>3396.0816</v>
      </c>
      <c r="K37" s="218"/>
      <c r="L37" s="75">
        <f>SUM(L35:L36)</f>
        <v>288.12</v>
      </c>
      <c r="M37" s="75">
        <f>D37-L37</f>
        <v>3311.88</v>
      </c>
      <c r="N37" s="218"/>
      <c r="O37" s="75">
        <f>SUM(O35:O36)</f>
        <v>288.20643599999994</v>
      </c>
      <c r="P37" s="75">
        <f>D37-O37</f>
        <v>3311.7935640000001</v>
      </c>
      <c r="Q37" s="218"/>
      <c r="R37" s="75">
        <f>SUM(R35:R36)</f>
        <v>289.07256000000007</v>
      </c>
      <c r="S37" s="75">
        <f>D37-R37</f>
        <v>3310.9274399999999</v>
      </c>
    </row>
    <row r="38" spans="1:19" ht="15.75" thickBot="1" x14ac:dyDescent="0.3">
      <c r="A38" s="312" t="s">
        <v>89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4"/>
    </row>
    <row r="39" spans="1:19" x14ac:dyDescent="0.25">
      <c r="A39" s="308" t="s">
        <v>99</v>
      </c>
      <c r="B39" s="222" t="s">
        <v>90</v>
      </c>
      <c r="C39" s="232">
        <v>20</v>
      </c>
      <c r="D39" s="61"/>
      <c r="E39" s="302" t="s">
        <v>73</v>
      </c>
      <c r="F39" s="303"/>
      <c r="G39" s="304"/>
      <c r="H39" s="164">
        <v>20</v>
      </c>
      <c r="I39" s="61">
        <f>C39*H39*0.98</f>
        <v>392</v>
      </c>
      <c r="J39" s="54"/>
      <c r="K39" s="164">
        <v>11.1</v>
      </c>
      <c r="L39" s="61">
        <f>C39*K39*0.98</f>
        <v>217.56</v>
      </c>
      <c r="M39" s="54"/>
      <c r="N39" s="164">
        <v>11.488499999999998</v>
      </c>
      <c r="O39" s="61">
        <f t="shared" ref="O39:O40" si="14">C39*N39*0.98</f>
        <v>225.17459999999997</v>
      </c>
      <c r="P39" s="54"/>
      <c r="Q39" s="164">
        <v>21.8</v>
      </c>
      <c r="R39" s="61">
        <f t="shared" ref="R39:R40" si="15">C39*Q39*0.98</f>
        <v>427.28</v>
      </c>
      <c r="S39" s="54"/>
    </row>
    <row r="40" spans="1:19" ht="15.75" thickBot="1" x14ac:dyDescent="0.3">
      <c r="A40" s="309"/>
      <c r="B40" s="161" t="s">
        <v>91</v>
      </c>
      <c r="C40" s="233">
        <v>20</v>
      </c>
      <c r="D40" s="62"/>
      <c r="E40" s="305"/>
      <c r="F40" s="306"/>
      <c r="G40" s="307"/>
      <c r="H40" s="165">
        <v>17</v>
      </c>
      <c r="I40" s="62">
        <f>C40*H40*0.98</f>
        <v>333.2</v>
      </c>
      <c r="J40" s="55"/>
      <c r="K40" s="165">
        <v>12.5</v>
      </c>
      <c r="L40" s="62">
        <f>C40*K40*0.98</f>
        <v>245</v>
      </c>
      <c r="M40" s="55"/>
      <c r="N40" s="165">
        <v>12.937499999999998</v>
      </c>
      <c r="O40" s="62">
        <f t="shared" si="14"/>
        <v>253.57499999999993</v>
      </c>
      <c r="P40" s="55"/>
      <c r="Q40" s="165">
        <v>16.489999999999998</v>
      </c>
      <c r="R40" s="62">
        <f t="shared" si="15"/>
        <v>323.20399999999995</v>
      </c>
      <c r="S40" s="55"/>
    </row>
    <row r="41" spans="1:19" ht="15.75" thickBot="1" x14ac:dyDescent="0.3">
      <c r="A41" s="220" t="s">
        <v>6</v>
      </c>
      <c r="B41" s="217"/>
      <c r="C41" s="217"/>
      <c r="D41" s="75">
        <v>6000</v>
      </c>
      <c r="E41" s="217"/>
      <c r="F41" s="75">
        <f>SUM(E39)</f>
        <v>0</v>
      </c>
      <c r="G41" s="75">
        <f>SUM(E39)</f>
        <v>0</v>
      </c>
      <c r="H41" s="218"/>
      <c r="I41" s="75">
        <f>SUM(I39:I40)</f>
        <v>725.2</v>
      </c>
      <c r="J41" s="75">
        <f>D41-I41</f>
        <v>5274.8</v>
      </c>
      <c r="K41" s="218"/>
      <c r="L41" s="75">
        <f>SUM(L39:L40)</f>
        <v>462.56</v>
      </c>
      <c r="M41" s="75">
        <f>D41-L41</f>
        <v>5537.44</v>
      </c>
      <c r="N41" s="218"/>
      <c r="O41" s="75">
        <f>SUM(O39:O40)</f>
        <v>478.74959999999987</v>
      </c>
      <c r="P41" s="75">
        <f>D41-O41</f>
        <v>5521.2503999999999</v>
      </c>
      <c r="Q41" s="218"/>
      <c r="R41" s="75">
        <f>SUM(R39:R40)</f>
        <v>750.48399999999992</v>
      </c>
      <c r="S41" s="75">
        <f>D41-R41</f>
        <v>5249.5159999999996</v>
      </c>
    </row>
    <row r="42" spans="1:19" ht="15.75" thickBot="1" x14ac:dyDescent="0.3">
      <c r="A42" s="312" t="s">
        <v>92</v>
      </c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</row>
    <row r="43" spans="1:19" x14ac:dyDescent="0.25">
      <c r="A43" s="299" t="s">
        <v>93</v>
      </c>
      <c r="B43" s="223">
        <v>2</v>
      </c>
      <c r="C43" s="234">
        <v>6</v>
      </c>
      <c r="D43" s="223"/>
      <c r="E43" s="310" t="s">
        <v>73</v>
      </c>
      <c r="F43" s="311"/>
      <c r="G43" s="311"/>
      <c r="H43" s="164" t="s">
        <v>94</v>
      </c>
      <c r="I43" s="53">
        <v>0</v>
      </c>
      <c r="J43" s="54"/>
      <c r="K43" s="164">
        <v>0</v>
      </c>
      <c r="L43" s="53">
        <f t="shared" ref="L43:L49" si="16">C43*K43*0.98</f>
        <v>0</v>
      </c>
      <c r="M43" s="54"/>
      <c r="N43" s="164">
        <v>0</v>
      </c>
      <c r="O43" s="53">
        <f t="shared" ref="O43:O49" si="17">C43*N43*0.98</f>
        <v>0</v>
      </c>
      <c r="P43" s="54"/>
      <c r="Q43" s="164" t="s">
        <v>94</v>
      </c>
      <c r="R43" s="53">
        <v>0</v>
      </c>
      <c r="S43" s="54"/>
    </row>
    <row r="44" spans="1:19" x14ac:dyDescent="0.25">
      <c r="A44" s="299"/>
      <c r="B44" s="223">
        <v>3</v>
      </c>
      <c r="C44" s="234">
        <v>6</v>
      </c>
      <c r="D44" s="223"/>
      <c r="E44" s="310"/>
      <c r="F44" s="311"/>
      <c r="G44" s="311"/>
      <c r="H44" s="168" t="s">
        <v>94</v>
      </c>
      <c r="I44" s="123">
        <v>0</v>
      </c>
      <c r="J44" s="122"/>
      <c r="K44" s="168">
        <v>1</v>
      </c>
      <c r="L44" s="123">
        <f t="shared" si="16"/>
        <v>5.88</v>
      </c>
      <c r="M44" s="122"/>
      <c r="N44" s="168">
        <v>0.999</v>
      </c>
      <c r="O44" s="123">
        <f t="shared" si="17"/>
        <v>5.8741199999999996</v>
      </c>
      <c r="P44" s="122"/>
      <c r="Q44" s="168">
        <v>76.489999999999995</v>
      </c>
      <c r="R44" s="123">
        <f>C44*Q44*0.98</f>
        <v>449.76119999999992</v>
      </c>
      <c r="S44" s="122"/>
    </row>
    <row r="45" spans="1:19" x14ac:dyDescent="0.25">
      <c r="A45" s="299"/>
      <c r="B45" s="223">
        <v>5</v>
      </c>
      <c r="C45" s="234">
        <v>6</v>
      </c>
      <c r="D45" s="223"/>
      <c r="E45" s="310"/>
      <c r="F45" s="311"/>
      <c r="G45" s="311"/>
      <c r="H45" s="168" t="s">
        <v>94</v>
      </c>
      <c r="I45" s="123">
        <v>0</v>
      </c>
      <c r="J45" s="122"/>
      <c r="K45" s="168">
        <v>0</v>
      </c>
      <c r="L45" s="123">
        <f t="shared" si="16"/>
        <v>0</v>
      </c>
      <c r="M45" s="122"/>
      <c r="N45" s="168">
        <v>0</v>
      </c>
      <c r="O45" s="123">
        <f t="shared" si="17"/>
        <v>0</v>
      </c>
      <c r="P45" s="122"/>
      <c r="Q45" s="168">
        <v>2</v>
      </c>
      <c r="R45" s="123">
        <f t="shared" ref="R45:R49" si="18">C45*Q45*0.98</f>
        <v>11.76</v>
      </c>
      <c r="S45" s="122"/>
    </row>
    <row r="46" spans="1:19" x14ac:dyDescent="0.25">
      <c r="A46" s="299"/>
      <c r="B46" s="223">
        <v>9</v>
      </c>
      <c r="C46" s="234">
        <v>6</v>
      </c>
      <c r="D46" s="223"/>
      <c r="E46" s="310"/>
      <c r="F46" s="311"/>
      <c r="G46" s="311"/>
      <c r="H46" s="168" t="s">
        <v>94</v>
      </c>
      <c r="I46" s="123">
        <v>0</v>
      </c>
      <c r="J46" s="122"/>
      <c r="K46" s="168">
        <v>0</v>
      </c>
      <c r="L46" s="123">
        <f t="shared" si="16"/>
        <v>0</v>
      </c>
      <c r="M46" s="122"/>
      <c r="N46" s="168">
        <v>0</v>
      </c>
      <c r="O46" s="123">
        <f t="shared" si="17"/>
        <v>0</v>
      </c>
      <c r="P46" s="122"/>
      <c r="Q46" s="168" t="s">
        <v>94</v>
      </c>
      <c r="R46" s="123">
        <v>0</v>
      </c>
      <c r="S46" s="122"/>
    </row>
    <row r="47" spans="1:19" ht="15.75" thickBot="1" x14ac:dyDescent="0.3">
      <c r="A47" s="300"/>
      <c r="B47" s="62">
        <v>15</v>
      </c>
      <c r="C47" s="233">
        <v>6</v>
      </c>
      <c r="D47" s="62"/>
      <c r="E47" s="305"/>
      <c r="F47" s="306"/>
      <c r="G47" s="306"/>
      <c r="H47" s="168" t="s">
        <v>94</v>
      </c>
      <c r="I47" s="123">
        <v>0</v>
      </c>
      <c r="J47" s="122"/>
      <c r="K47" s="168">
        <v>0</v>
      </c>
      <c r="L47" s="123">
        <f t="shared" si="16"/>
        <v>0</v>
      </c>
      <c r="M47" s="122"/>
      <c r="N47" s="168">
        <v>0</v>
      </c>
      <c r="O47" s="123">
        <f t="shared" si="17"/>
        <v>0</v>
      </c>
      <c r="P47" s="122"/>
      <c r="Q47" s="168">
        <v>34.28</v>
      </c>
      <c r="R47" s="123">
        <f t="shared" si="18"/>
        <v>201.56640000000002</v>
      </c>
      <c r="S47" s="122"/>
    </row>
    <row r="48" spans="1:19" x14ac:dyDescent="0.25">
      <c r="A48" s="301" t="s">
        <v>95</v>
      </c>
      <c r="B48" s="227">
        <v>4</v>
      </c>
      <c r="C48" s="232">
        <v>6</v>
      </c>
      <c r="D48" s="61"/>
      <c r="E48" s="302" t="s">
        <v>73</v>
      </c>
      <c r="F48" s="303"/>
      <c r="G48" s="303"/>
      <c r="H48" s="164" t="s">
        <v>94</v>
      </c>
      <c r="I48" s="53">
        <v>0</v>
      </c>
      <c r="J48" s="54"/>
      <c r="K48" s="164">
        <v>98</v>
      </c>
      <c r="L48" s="53">
        <f t="shared" si="16"/>
        <v>576.24</v>
      </c>
      <c r="M48" s="54"/>
      <c r="N48" s="164">
        <v>95.06</v>
      </c>
      <c r="O48" s="53">
        <f t="shared" si="17"/>
        <v>558.95280000000002</v>
      </c>
      <c r="P48" s="54"/>
      <c r="Q48" s="164">
        <v>102.26</v>
      </c>
      <c r="R48" s="53">
        <f t="shared" si="18"/>
        <v>601.28880000000004</v>
      </c>
      <c r="S48" s="54"/>
    </row>
    <row r="49" spans="1:19" ht="15.75" thickBot="1" x14ac:dyDescent="0.3">
      <c r="A49" s="300"/>
      <c r="B49" s="228">
        <v>1</v>
      </c>
      <c r="C49" s="233">
        <v>6</v>
      </c>
      <c r="D49" s="62"/>
      <c r="E49" s="305"/>
      <c r="F49" s="306"/>
      <c r="G49" s="306"/>
      <c r="H49" s="165">
        <v>90.5</v>
      </c>
      <c r="I49" s="60">
        <f>C49*H49*0.98</f>
        <v>532.14</v>
      </c>
      <c r="J49" s="55"/>
      <c r="K49" s="165">
        <v>0</v>
      </c>
      <c r="L49" s="60">
        <f t="shared" si="16"/>
        <v>0</v>
      </c>
      <c r="M49" s="55"/>
      <c r="N49" s="165">
        <v>0</v>
      </c>
      <c r="O49" s="60">
        <f t="shared" si="17"/>
        <v>0</v>
      </c>
      <c r="P49" s="55"/>
      <c r="Q49" s="165">
        <v>1</v>
      </c>
      <c r="R49" s="60">
        <f t="shared" si="18"/>
        <v>5.88</v>
      </c>
      <c r="S49" s="55"/>
    </row>
    <row r="50" spans="1:19" ht="15.75" thickBot="1" x14ac:dyDescent="0.3">
      <c r="A50" s="226" t="s">
        <v>6</v>
      </c>
      <c r="B50" s="219"/>
      <c r="C50" s="219"/>
      <c r="D50" s="75">
        <v>18142.400000000001</v>
      </c>
      <c r="E50" s="219"/>
      <c r="F50" s="75">
        <f>SUM(E43:G49)</f>
        <v>0</v>
      </c>
      <c r="G50" s="75">
        <f>SUM(E43:G49)</f>
        <v>0</v>
      </c>
      <c r="H50" s="219"/>
      <c r="I50" s="73">
        <f>SUM(I43:I49)</f>
        <v>532.14</v>
      </c>
      <c r="J50" s="73">
        <f>D50-I50</f>
        <v>17610.260000000002</v>
      </c>
      <c r="K50" s="219"/>
      <c r="L50" s="73">
        <f>SUM(L43:L49)</f>
        <v>582.12</v>
      </c>
      <c r="M50" s="73">
        <f>D50-L50</f>
        <v>17560.280000000002</v>
      </c>
      <c r="N50" s="219"/>
      <c r="O50" s="73">
        <f>SUM(O43:O49)</f>
        <v>564.82691999999997</v>
      </c>
      <c r="P50" s="73">
        <f>D50-O50</f>
        <v>17577.573080000002</v>
      </c>
      <c r="Q50" s="219"/>
      <c r="R50" s="73">
        <f>SUM(R43:R49)</f>
        <v>1270.2564000000002</v>
      </c>
      <c r="S50" s="73">
        <f>D50-R50</f>
        <v>16872.143600000003</v>
      </c>
    </row>
    <row r="51" spans="1:19" ht="15.75" thickBot="1" x14ac:dyDescent="0.3">
      <c r="A51" s="22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</row>
    <row r="52" spans="1:19" ht="15.75" thickBot="1" x14ac:dyDescent="0.3">
      <c r="A52" s="230" t="s">
        <v>96</v>
      </c>
      <c r="B52" s="231"/>
      <c r="C52" s="231"/>
      <c r="D52" s="231"/>
      <c r="E52" s="231"/>
      <c r="F52" s="83">
        <f>SUM(F50+F41+F37+F33+F29+F25+F19+F15+F11+F7)</f>
        <v>4728.3040000000001</v>
      </c>
      <c r="G52" s="83">
        <f>SUM(G50+G41+G37+G33+G29+G25+G19+G15+G11+G7)</f>
        <v>20358.696</v>
      </c>
      <c r="H52" s="231"/>
      <c r="I52" s="83">
        <f>SUM(I50+I41+I37+I33+I29+I25+I19+I15+I11+I7)</f>
        <v>8204.2443999999996</v>
      </c>
      <c r="J52" s="83">
        <f>SUM(J50+J41+J37+J33+J29+J25+J19+J15+J11+J7)</f>
        <v>96462.975599999991</v>
      </c>
      <c r="K52" s="231"/>
      <c r="L52" s="83">
        <f>SUM(L50+L41+L37+L33+L29+L25+L19+L15+L11+L7)</f>
        <v>8106.4619999999995</v>
      </c>
      <c r="M52" s="83">
        <f>SUM(M50+M41+M37+M33+M29+M25+M19+M15+M11+M7)</f>
        <v>96560.758000000002</v>
      </c>
      <c r="N52" s="231"/>
      <c r="O52" s="83">
        <f>SUM(O50+O41+O37+O33+O29+O25+O19+O15+O11+O7)</f>
        <v>8135.9463877999988</v>
      </c>
      <c r="P52" s="83">
        <f>SUM(P50+P41+P37+P33+P29+P25+P19+P15+P11+P7)</f>
        <v>96531.273612199991</v>
      </c>
      <c r="Q52" s="231"/>
      <c r="R52" s="83">
        <f>SUM(R50+R41+R37+R33+R29+R25+R19+R15+R11+R7)</f>
        <v>10140.381440000001</v>
      </c>
      <c r="S52" s="83">
        <f>SUM(S50+S41+S37+S33+S29+S25+S19+S15+S11+S7)</f>
        <v>94526.838560000004</v>
      </c>
    </row>
    <row r="53" spans="1:19" ht="15.75" thickBot="1" x14ac:dyDescent="0.3"/>
    <row r="54" spans="1:19" ht="15.75" thickBot="1" x14ac:dyDescent="0.3">
      <c r="A54" s="315" t="s">
        <v>101</v>
      </c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7"/>
    </row>
    <row r="55" spans="1:19" ht="15.75" thickBot="1" x14ac:dyDescent="0.3">
      <c r="A55" s="315" t="s">
        <v>102</v>
      </c>
      <c r="B55" s="316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7"/>
    </row>
    <row r="56" spans="1:19" x14ac:dyDescent="0.25">
      <c r="A56" s="318" t="s">
        <v>103</v>
      </c>
      <c r="B56" s="173">
        <v>31</v>
      </c>
      <c r="C56" s="174">
        <v>10</v>
      </c>
      <c r="D56" s="174"/>
      <c r="E56" s="173"/>
      <c r="F56" s="174"/>
      <c r="G56" s="177"/>
      <c r="H56" s="173"/>
      <c r="I56" s="174"/>
      <c r="J56" s="177"/>
      <c r="K56" s="173">
        <v>63</v>
      </c>
      <c r="L56" s="174">
        <f t="shared" ref="L56:L60" si="19">C56*K56*0.98</f>
        <v>617.4</v>
      </c>
      <c r="M56" s="177"/>
      <c r="N56" s="174">
        <v>67</v>
      </c>
      <c r="O56" s="174">
        <f t="shared" ref="O56:O60" si="20">C56*N56*0.98</f>
        <v>656.6</v>
      </c>
      <c r="P56" s="174"/>
      <c r="Q56" s="173">
        <v>81</v>
      </c>
      <c r="R56" s="174">
        <f t="shared" ref="R56:R60" si="21">C56*Q56*0.98</f>
        <v>793.8</v>
      </c>
      <c r="S56" s="177"/>
    </row>
    <row r="57" spans="1:19" ht="15.75" thickBot="1" x14ac:dyDescent="0.3">
      <c r="A57" s="319"/>
      <c r="B57" s="175">
        <v>24</v>
      </c>
      <c r="C57" s="176">
        <v>10</v>
      </c>
      <c r="D57" s="176"/>
      <c r="E57" s="175"/>
      <c r="F57" s="176"/>
      <c r="G57" s="178"/>
      <c r="H57" s="175"/>
      <c r="I57" s="176"/>
      <c r="J57" s="178"/>
      <c r="K57" s="175">
        <v>0</v>
      </c>
      <c r="L57" s="176">
        <f t="shared" si="19"/>
        <v>0</v>
      </c>
      <c r="M57" s="178"/>
      <c r="N57" s="176">
        <v>0</v>
      </c>
      <c r="O57" s="176">
        <f t="shared" si="20"/>
        <v>0</v>
      </c>
      <c r="P57" s="176"/>
      <c r="Q57" s="175">
        <v>0</v>
      </c>
      <c r="R57" s="176">
        <f t="shared" si="21"/>
        <v>0</v>
      </c>
      <c r="S57" s="178"/>
    </row>
    <row r="58" spans="1:19" ht="15.75" thickBot="1" x14ac:dyDescent="0.3">
      <c r="A58" s="319"/>
      <c r="B58" s="235"/>
      <c r="C58" s="236"/>
      <c r="D58" s="75">
        <v>5543.1</v>
      </c>
      <c r="E58" s="236"/>
      <c r="F58" s="75">
        <f>SUM(F56:F57)</f>
        <v>0</v>
      </c>
      <c r="G58" s="75">
        <f>D58-F58</f>
        <v>5543.1</v>
      </c>
      <c r="H58" s="236"/>
      <c r="I58" s="75">
        <f>SUM(I56:I57)</f>
        <v>0</v>
      </c>
      <c r="J58" s="75">
        <f>D58-I58</f>
        <v>5543.1</v>
      </c>
      <c r="K58" s="236"/>
      <c r="L58" s="75">
        <f>SUM(L56:L57)</f>
        <v>617.4</v>
      </c>
      <c r="M58" s="75">
        <f>D58-L58</f>
        <v>4925.7000000000007</v>
      </c>
      <c r="N58" s="236"/>
      <c r="O58" s="75">
        <f>SUM(O56:O57)</f>
        <v>656.6</v>
      </c>
      <c r="P58" s="75">
        <f>D58-O58</f>
        <v>4886.5</v>
      </c>
      <c r="Q58" s="236"/>
      <c r="R58" s="75">
        <f>SUM(R56:R57)</f>
        <v>793.8</v>
      </c>
      <c r="S58" s="75">
        <f>D58-R58</f>
        <v>4749.3</v>
      </c>
    </row>
    <row r="59" spans="1:19" x14ac:dyDescent="0.25">
      <c r="A59" s="319"/>
      <c r="B59" s="180">
        <v>23</v>
      </c>
      <c r="C59" s="180">
        <v>10</v>
      </c>
      <c r="D59" s="180"/>
      <c r="E59" s="179"/>
      <c r="F59" s="180"/>
      <c r="G59" s="36"/>
      <c r="H59" s="179"/>
      <c r="I59" s="180"/>
      <c r="J59" s="36"/>
      <c r="K59" s="179">
        <v>0</v>
      </c>
      <c r="L59" s="180">
        <f t="shared" si="19"/>
        <v>0</v>
      </c>
      <c r="M59" s="36"/>
      <c r="N59" s="180">
        <v>0</v>
      </c>
      <c r="O59" s="180">
        <f t="shared" si="20"/>
        <v>0</v>
      </c>
      <c r="P59" s="180"/>
      <c r="Q59" s="179">
        <v>0</v>
      </c>
      <c r="R59" s="180">
        <f t="shared" si="21"/>
        <v>0</v>
      </c>
      <c r="S59" s="36"/>
    </row>
    <row r="60" spans="1:19" ht="15.75" thickBot="1" x14ac:dyDescent="0.3">
      <c r="A60" s="320"/>
      <c r="B60" s="176">
        <v>34</v>
      </c>
      <c r="C60" s="176">
        <v>10</v>
      </c>
      <c r="D60" s="176"/>
      <c r="E60" s="175"/>
      <c r="F60" s="176"/>
      <c r="G60" s="178"/>
      <c r="H60" s="175"/>
      <c r="I60" s="176"/>
      <c r="J60" s="178"/>
      <c r="K60" s="175">
        <v>45</v>
      </c>
      <c r="L60" s="176">
        <f t="shared" si="19"/>
        <v>441</v>
      </c>
      <c r="M60" s="178"/>
      <c r="N60" s="176">
        <v>49</v>
      </c>
      <c r="O60" s="176">
        <f t="shared" si="20"/>
        <v>480.2</v>
      </c>
      <c r="P60" s="176"/>
      <c r="Q60" s="175">
        <v>65</v>
      </c>
      <c r="R60" s="176">
        <f t="shared" si="21"/>
        <v>637</v>
      </c>
      <c r="S60" s="178"/>
    </row>
    <row r="61" spans="1:19" ht="15.75" thickBot="1" x14ac:dyDescent="0.3">
      <c r="A61" s="226" t="s">
        <v>6</v>
      </c>
      <c r="B61" s="219"/>
      <c r="C61" s="219"/>
      <c r="D61" s="75">
        <v>5500</v>
      </c>
      <c r="E61" s="219"/>
      <c r="F61" s="75">
        <f>SUM(F59:F60)</f>
        <v>0</v>
      </c>
      <c r="G61" s="75">
        <f>D61-F61</f>
        <v>5500</v>
      </c>
      <c r="H61" s="219"/>
      <c r="I61" s="73">
        <f>SUM(I59:I60)</f>
        <v>0</v>
      </c>
      <c r="J61" s="73">
        <f>D61-I61</f>
        <v>5500</v>
      </c>
      <c r="K61" s="219"/>
      <c r="L61" s="73">
        <f>SUM(L59:L60)</f>
        <v>441</v>
      </c>
      <c r="M61" s="73">
        <f>D61-L61</f>
        <v>5059</v>
      </c>
      <c r="N61" s="219"/>
      <c r="O61" s="73">
        <f>SUM(O59:O60)</f>
        <v>480.2</v>
      </c>
      <c r="P61" s="73">
        <f>D61-O61</f>
        <v>5019.8</v>
      </c>
      <c r="Q61" s="219"/>
      <c r="R61" s="73">
        <f>SUM(R59:R60)</f>
        <v>637</v>
      </c>
      <c r="S61" s="73">
        <f>D61-R61</f>
        <v>4863</v>
      </c>
    </row>
    <row r="62" spans="1:19" ht="15.75" thickBot="1" x14ac:dyDescent="0.3"/>
    <row r="63" spans="1:19" ht="15.75" thickBot="1" x14ac:dyDescent="0.3">
      <c r="A63" s="230" t="s">
        <v>96</v>
      </c>
      <c r="B63" s="231"/>
      <c r="C63" s="231"/>
      <c r="D63" s="231"/>
      <c r="E63" s="231"/>
      <c r="F63" s="83"/>
      <c r="G63" s="83"/>
      <c r="H63" s="231"/>
      <c r="I63" s="83"/>
      <c r="J63" s="83"/>
      <c r="K63" s="231"/>
      <c r="L63" s="83">
        <f>SUM(L58+L61)</f>
        <v>1058.4000000000001</v>
      </c>
      <c r="M63" s="83">
        <f>SUM(M58+M61)</f>
        <v>9984.7000000000007</v>
      </c>
      <c r="N63" s="231"/>
      <c r="O63" s="83">
        <f>SUM(O58+O61)</f>
        <v>1136.8</v>
      </c>
      <c r="P63" s="83">
        <f>SUM(P58+P61)</f>
        <v>9906.2999999999993</v>
      </c>
      <c r="Q63" s="231"/>
      <c r="R63" s="83">
        <f>SUM(R58+R61)</f>
        <v>1430.8</v>
      </c>
      <c r="S63" s="83">
        <f>SUM(S58+S61)</f>
        <v>9612.2999999999993</v>
      </c>
    </row>
    <row r="64" spans="1:19" ht="15.75" thickBot="1" x14ac:dyDescent="0.3"/>
    <row r="65" spans="1:19" ht="15.75" thickBot="1" x14ac:dyDescent="0.3">
      <c r="A65" s="315" t="s">
        <v>105</v>
      </c>
      <c r="B65" s="316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7"/>
    </row>
    <row r="66" spans="1:19" x14ac:dyDescent="0.25">
      <c r="A66" s="318" t="s">
        <v>104</v>
      </c>
      <c r="B66" s="174">
        <v>302</v>
      </c>
      <c r="C66" s="174">
        <v>10</v>
      </c>
      <c r="D66" s="174"/>
      <c r="E66" s="173"/>
      <c r="F66" s="174"/>
      <c r="G66" s="177"/>
      <c r="H66" s="174"/>
      <c r="I66" s="174"/>
      <c r="J66" s="174"/>
      <c r="K66" s="173">
        <v>13</v>
      </c>
      <c r="L66" s="174">
        <f t="shared" ref="L66:L70" si="22">C66*K66*0.98</f>
        <v>127.39999999999999</v>
      </c>
      <c r="M66" s="177"/>
      <c r="N66" s="174">
        <v>15</v>
      </c>
      <c r="O66" s="174">
        <f t="shared" ref="O66:O70" si="23">C66*N66*0.98</f>
        <v>147</v>
      </c>
      <c r="P66" s="174"/>
      <c r="Q66" s="173">
        <v>21</v>
      </c>
      <c r="R66" s="174">
        <f t="shared" ref="R66:R70" si="24">C66*Q66*0.98</f>
        <v>205.79999999999998</v>
      </c>
      <c r="S66" s="177"/>
    </row>
    <row r="67" spans="1:19" ht="15.75" thickBot="1" x14ac:dyDescent="0.3">
      <c r="A67" s="319"/>
      <c r="B67" s="180">
        <v>404</v>
      </c>
      <c r="C67" s="180">
        <v>10</v>
      </c>
      <c r="D67" s="180"/>
      <c r="E67" s="179"/>
      <c r="F67" s="180"/>
      <c r="G67" s="36"/>
      <c r="H67" s="180"/>
      <c r="I67" s="180"/>
      <c r="J67" s="180"/>
      <c r="K67" s="179">
        <v>21</v>
      </c>
      <c r="L67" s="180">
        <f t="shared" si="22"/>
        <v>205.79999999999998</v>
      </c>
      <c r="M67" s="36"/>
      <c r="N67" s="180">
        <v>19</v>
      </c>
      <c r="O67" s="180">
        <f t="shared" si="23"/>
        <v>186.2</v>
      </c>
      <c r="P67" s="180"/>
      <c r="Q67" s="179">
        <v>24</v>
      </c>
      <c r="R67" s="180">
        <f t="shared" si="24"/>
        <v>235.2</v>
      </c>
      <c r="S67" s="36"/>
    </row>
    <row r="68" spans="1:19" ht="15.75" thickBot="1" x14ac:dyDescent="0.3">
      <c r="A68" s="319"/>
      <c r="B68" s="321"/>
      <c r="C68" s="322"/>
      <c r="D68" s="322">
        <v>4500</v>
      </c>
      <c r="E68" s="321"/>
      <c r="F68" s="66">
        <f>SUM(F66:F67)</f>
        <v>0</v>
      </c>
      <c r="G68" s="323">
        <f>D68-F68</f>
        <v>4500</v>
      </c>
      <c r="H68" s="322"/>
      <c r="I68" s="66">
        <f>SUM(I66:I67)</f>
        <v>0</v>
      </c>
      <c r="J68" s="322">
        <f>D68-I68</f>
        <v>4500</v>
      </c>
      <c r="K68" s="321"/>
      <c r="L68" s="66">
        <f>SUM(L66:L67)</f>
        <v>333.2</v>
      </c>
      <c r="M68" s="323">
        <f>D68-L68</f>
        <v>4166.8</v>
      </c>
      <c r="N68" s="322"/>
      <c r="O68" s="66">
        <f>SUM(O66:O67)</f>
        <v>333.2</v>
      </c>
      <c r="P68" s="322">
        <f>D68-O68</f>
        <v>4166.8</v>
      </c>
      <c r="Q68" s="321"/>
      <c r="R68" s="66">
        <f>SUM(R66:R67)</f>
        <v>441</v>
      </c>
      <c r="S68" s="323">
        <f>D68-R68</f>
        <v>4059</v>
      </c>
    </row>
    <row r="69" spans="1:19" x14ac:dyDescent="0.25">
      <c r="A69" s="319"/>
      <c r="B69" s="180">
        <v>303</v>
      </c>
      <c r="C69" s="180">
        <v>10</v>
      </c>
      <c r="D69" s="180"/>
      <c r="E69" s="179"/>
      <c r="F69" s="180"/>
      <c r="G69" s="36"/>
      <c r="H69" s="180"/>
      <c r="I69" s="180"/>
      <c r="J69" s="180"/>
      <c r="K69" s="179">
        <v>36</v>
      </c>
      <c r="L69" s="180">
        <f t="shared" si="22"/>
        <v>352.8</v>
      </c>
      <c r="M69" s="36"/>
      <c r="N69" s="180">
        <v>32</v>
      </c>
      <c r="O69" s="180">
        <f t="shared" si="23"/>
        <v>313.60000000000002</v>
      </c>
      <c r="P69" s="180"/>
      <c r="Q69" s="179">
        <v>37</v>
      </c>
      <c r="R69" s="180">
        <f t="shared" si="24"/>
        <v>362.59999999999997</v>
      </c>
      <c r="S69" s="36"/>
    </row>
    <row r="70" spans="1:19" ht="15.75" thickBot="1" x14ac:dyDescent="0.3">
      <c r="A70" s="320"/>
      <c r="B70" s="176">
        <v>403</v>
      </c>
      <c r="C70" s="176">
        <v>10</v>
      </c>
      <c r="D70" s="176"/>
      <c r="E70" s="175"/>
      <c r="F70" s="176"/>
      <c r="G70" s="178"/>
      <c r="H70" s="176"/>
      <c r="I70" s="176"/>
      <c r="J70" s="176"/>
      <c r="K70" s="175">
        <v>29</v>
      </c>
      <c r="L70" s="176">
        <f t="shared" si="22"/>
        <v>284.2</v>
      </c>
      <c r="M70" s="178"/>
      <c r="N70" s="176">
        <v>30</v>
      </c>
      <c r="O70" s="176">
        <f t="shared" si="23"/>
        <v>294</v>
      </c>
      <c r="P70" s="176"/>
      <c r="Q70" s="175">
        <v>34</v>
      </c>
      <c r="R70" s="176">
        <f t="shared" si="24"/>
        <v>333.2</v>
      </c>
      <c r="S70" s="178"/>
    </row>
    <row r="71" spans="1:19" ht="15.75" thickBot="1" x14ac:dyDescent="0.3">
      <c r="A71" s="226" t="s">
        <v>6</v>
      </c>
      <c r="B71" s="219"/>
      <c r="C71" s="219"/>
      <c r="D71" s="75">
        <v>3160</v>
      </c>
      <c r="E71" s="219"/>
      <c r="F71" s="75">
        <f>SUM(F69:F70)</f>
        <v>0</v>
      </c>
      <c r="G71" s="75">
        <f>D71-F71</f>
        <v>3160</v>
      </c>
      <c r="H71" s="219"/>
      <c r="I71" s="73">
        <f>SUM(I69:I70)</f>
        <v>0</v>
      </c>
      <c r="J71" s="73">
        <f>D71-I71</f>
        <v>3160</v>
      </c>
      <c r="K71" s="219"/>
      <c r="L71" s="73">
        <f>SUM(L69:L70)</f>
        <v>637</v>
      </c>
      <c r="M71" s="73">
        <f>D71-L71</f>
        <v>2523</v>
      </c>
      <c r="N71" s="219"/>
      <c r="O71" s="73">
        <f>SUM(O69:O70)</f>
        <v>607.6</v>
      </c>
      <c r="P71" s="73">
        <f>D71-O71</f>
        <v>2552.4</v>
      </c>
      <c r="Q71" s="219"/>
      <c r="R71" s="73">
        <f>SUM(R69:R70)</f>
        <v>695.8</v>
      </c>
      <c r="S71" s="73">
        <f>D71-R71</f>
        <v>2464.1999999999998</v>
      </c>
    </row>
    <row r="72" spans="1:19" ht="15.75" thickBot="1" x14ac:dyDescent="0.3"/>
    <row r="73" spans="1:19" ht="15.75" thickBot="1" x14ac:dyDescent="0.3">
      <c r="A73" s="230" t="s">
        <v>96</v>
      </c>
      <c r="B73" s="231"/>
      <c r="C73" s="231"/>
      <c r="D73" s="231"/>
      <c r="E73" s="231"/>
      <c r="F73" s="83"/>
      <c r="G73" s="83"/>
      <c r="H73" s="231"/>
      <c r="I73" s="83"/>
      <c r="J73" s="83"/>
      <c r="K73" s="231"/>
      <c r="L73" s="83">
        <f>SUM(L68+L71)</f>
        <v>970.2</v>
      </c>
      <c r="M73" s="83">
        <f>SUM(M68+M71)</f>
        <v>6689.8</v>
      </c>
      <c r="N73" s="231"/>
      <c r="O73" s="83">
        <f>SUM(O68+O71)</f>
        <v>940.8</v>
      </c>
      <c r="P73" s="83">
        <f>SUM(P68+P71)</f>
        <v>6719.2000000000007</v>
      </c>
      <c r="Q73" s="231"/>
      <c r="R73" s="83">
        <f>SUM(R68+R71)</f>
        <v>1136.8</v>
      </c>
      <c r="S73" s="83">
        <f>SUM(S68+S71)</f>
        <v>6523.2</v>
      </c>
    </row>
  </sheetData>
  <mergeCells count="41">
    <mergeCell ref="A54:S54"/>
    <mergeCell ref="A55:S55"/>
    <mergeCell ref="A56:A60"/>
    <mergeCell ref="A65:S65"/>
    <mergeCell ref="A66:A70"/>
    <mergeCell ref="Q1:S1"/>
    <mergeCell ref="A3:S3"/>
    <mergeCell ref="A4:S4"/>
    <mergeCell ref="A8:S8"/>
    <mergeCell ref="A12:S12"/>
    <mergeCell ref="N1:P1"/>
    <mergeCell ref="A5:A6"/>
    <mergeCell ref="A9:A10"/>
    <mergeCell ref="K1:M1"/>
    <mergeCell ref="A1:A2"/>
    <mergeCell ref="B1:D1"/>
    <mergeCell ref="E1:G1"/>
    <mergeCell ref="H1:J1"/>
    <mergeCell ref="A13:A14"/>
    <mergeCell ref="E13:G14"/>
    <mergeCell ref="A17:A18"/>
    <mergeCell ref="A16:S16"/>
    <mergeCell ref="A20:S20"/>
    <mergeCell ref="A34:S34"/>
    <mergeCell ref="A38:S38"/>
    <mergeCell ref="A42:S42"/>
    <mergeCell ref="A35:A36"/>
    <mergeCell ref="E35:G36"/>
    <mergeCell ref="A48:A49"/>
    <mergeCell ref="E48:G49"/>
    <mergeCell ref="A39:A40"/>
    <mergeCell ref="E39:G40"/>
    <mergeCell ref="A43:A47"/>
    <mergeCell ref="E43:G47"/>
    <mergeCell ref="A21:A24"/>
    <mergeCell ref="A27:A28"/>
    <mergeCell ref="E27:G28"/>
    <mergeCell ref="A31:A32"/>
    <mergeCell ref="E31:G32"/>
    <mergeCell ref="A26:S26"/>
    <mergeCell ref="A30:S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Королёвская ОДГ</vt:lpstr>
      <vt:lpstr>Лобненская ОДГ</vt:lpstr>
      <vt:lpstr>Московская ОДГ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Юсупов Эльдар Закиржанович</dc:creator>
  <cp:lastModifiedBy>Юсупов Эльдар Закиржанович</cp:lastModifiedBy>
  <dcterms:created xsi:type="dcterms:W3CDTF">2018-10-01T08:59:35Z</dcterms:created>
  <dcterms:modified xsi:type="dcterms:W3CDTF">2020-01-21T11:29:43Z</dcterms:modified>
</cp:coreProperties>
</file>